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xuang\Desktop\2021Audit\ER\Q3\"/>
    </mc:Choice>
  </mc:AlternateContent>
  <xr:revisionPtr revIDLastSave="0" documentId="13_ncr:1_{6941DF91-BBDC-4328-8125-330A4503BAF5}" xr6:coauthVersionLast="47" xr6:coauthVersionMax="47" xr10:uidLastSave="{00000000-0000-0000-0000-000000000000}"/>
  <bookViews>
    <workbookView xWindow="-108" yWindow="-108" windowWidth="22140" windowHeight="13176" xr2:uid="{00000000-000D-0000-FFFF-FFFF00000000}"/>
  </bookViews>
  <sheets>
    <sheet name="Header" sheetId="2" r:id="rId1"/>
    <sheet name="Financial Statements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5" l="1"/>
  <c r="F87" i="5"/>
  <c r="D87" i="5"/>
  <c r="Z86" i="5"/>
  <c r="Z88" i="5" s="1"/>
  <c r="X86" i="5"/>
  <c r="X88" i="5" s="1"/>
  <c r="V86" i="5"/>
  <c r="V88" i="5" s="1"/>
  <c r="T86" i="5"/>
  <c r="T88" i="5" s="1"/>
  <c r="R86" i="5"/>
  <c r="R88" i="5" s="1"/>
  <c r="P86" i="5"/>
  <c r="P88" i="5" s="1"/>
  <c r="N86" i="5"/>
  <c r="N88" i="5" s="1"/>
  <c r="L86" i="5"/>
  <c r="L88" i="5" s="1"/>
  <c r="J86" i="5"/>
  <c r="J88" i="5" s="1"/>
  <c r="H86" i="5"/>
  <c r="H88" i="5" s="1"/>
  <c r="F85" i="5"/>
  <c r="D85" i="5"/>
  <c r="F84" i="5"/>
  <c r="D84" i="5"/>
  <c r="F83" i="5"/>
  <c r="D83" i="5"/>
  <c r="F82" i="5"/>
  <c r="F86" i="5" s="1"/>
  <c r="F88" i="5" s="1"/>
  <c r="D82" i="5"/>
  <c r="I79" i="5"/>
  <c r="F79" i="5"/>
  <c r="D79" i="5"/>
  <c r="T77" i="5"/>
  <c r="T90" i="5" s="1"/>
  <c r="J77" i="5"/>
  <c r="Z75" i="5"/>
  <c r="X75" i="5"/>
  <c r="V75" i="5"/>
  <c r="T75" i="5"/>
  <c r="R75" i="5"/>
  <c r="P75" i="5"/>
  <c r="P77" i="5" s="1"/>
  <c r="N75" i="5"/>
  <c r="L75" i="5"/>
  <c r="J75" i="5"/>
  <c r="H75" i="5"/>
  <c r="F74" i="5"/>
  <c r="D74" i="5"/>
  <c r="D73" i="5"/>
  <c r="D72" i="5"/>
  <c r="F71" i="5"/>
  <c r="F75" i="5" s="1"/>
  <c r="D71" i="5"/>
  <c r="Z69" i="5"/>
  <c r="Z77" i="5" s="1"/>
  <c r="Z90" i="5" s="1"/>
  <c r="X69" i="5"/>
  <c r="X77" i="5" s="1"/>
  <c r="X90" i="5" s="1"/>
  <c r="V69" i="5"/>
  <c r="V77" i="5" s="1"/>
  <c r="V90" i="5" s="1"/>
  <c r="T69" i="5"/>
  <c r="R69" i="5"/>
  <c r="R77" i="5" s="1"/>
  <c r="R90" i="5" s="1"/>
  <c r="P69" i="5"/>
  <c r="N69" i="5"/>
  <c r="N77" i="5" s="1"/>
  <c r="L69" i="5"/>
  <c r="L77" i="5" s="1"/>
  <c r="K69" i="5"/>
  <c r="K77" i="5" s="1"/>
  <c r="J69" i="5"/>
  <c r="I69" i="5"/>
  <c r="I77" i="5" s="1"/>
  <c r="H69" i="5"/>
  <c r="H77" i="5" s="1"/>
  <c r="G69" i="5"/>
  <c r="G77" i="5" s="1"/>
  <c r="F68" i="5"/>
  <c r="D68" i="5"/>
  <c r="D67" i="5"/>
  <c r="F66" i="5"/>
  <c r="F69" i="5" s="1"/>
  <c r="F77" i="5" s="1"/>
  <c r="F90" i="5" s="1"/>
  <c r="D66" i="5"/>
  <c r="D65" i="5"/>
  <c r="F64" i="5"/>
  <c r="D64" i="5"/>
  <c r="D69" i="5" s="1"/>
  <c r="Z58" i="5"/>
  <c r="Y58" i="5"/>
  <c r="X58" i="5"/>
  <c r="V58" i="5"/>
  <c r="T58" i="5"/>
  <c r="R58" i="5"/>
  <c r="P58" i="5"/>
  <c r="N58" i="5"/>
  <c r="L58" i="5"/>
  <c r="J58" i="5"/>
  <c r="H58" i="5"/>
  <c r="F57" i="5"/>
  <c r="D57" i="5"/>
  <c r="F56" i="5"/>
  <c r="D56" i="5"/>
  <c r="F55" i="5"/>
  <c r="D55" i="5"/>
  <c r="F54" i="5"/>
  <c r="D54" i="5"/>
  <c r="D53" i="5"/>
  <c r="F52" i="5"/>
  <c r="F58" i="5" s="1"/>
  <c r="D52" i="5"/>
  <c r="F51" i="5"/>
  <c r="D51" i="5"/>
  <c r="F50" i="5"/>
  <c r="D50" i="5"/>
  <c r="Z48" i="5"/>
  <c r="Z60" i="5" s="1"/>
  <c r="X48" i="5"/>
  <c r="X60" i="5" s="1"/>
  <c r="V48" i="5"/>
  <c r="V60" i="5" s="1"/>
  <c r="T48" i="5"/>
  <c r="T60" i="5" s="1"/>
  <c r="R48" i="5"/>
  <c r="R60" i="5" s="1"/>
  <c r="P48" i="5"/>
  <c r="P60" i="5" s="1"/>
  <c r="N48" i="5"/>
  <c r="N60" i="5" s="1"/>
  <c r="L48" i="5"/>
  <c r="L60" i="5" s="1"/>
  <c r="K48" i="5"/>
  <c r="K60" i="5" s="1"/>
  <c r="J48" i="5"/>
  <c r="J60" i="5" s="1"/>
  <c r="I48" i="5"/>
  <c r="I60" i="5" s="1"/>
  <c r="H48" i="5"/>
  <c r="H60" i="5" s="1"/>
  <c r="G48" i="5"/>
  <c r="F47" i="5"/>
  <c r="D47" i="5"/>
  <c r="F46" i="5"/>
  <c r="D46" i="5"/>
  <c r="F45" i="5"/>
  <c r="D45" i="5"/>
  <c r="F44" i="5"/>
  <c r="D44" i="5"/>
  <c r="F43" i="5"/>
  <c r="D43" i="5"/>
  <c r="F42" i="5"/>
  <c r="F48" i="5" s="1"/>
  <c r="D42" i="5"/>
  <c r="D48" i="5" s="1"/>
  <c r="F29" i="5"/>
  <c r="D29" i="5"/>
  <c r="G27" i="5"/>
  <c r="G30" i="5" s="1"/>
  <c r="F25" i="5"/>
  <c r="D25" i="5"/>
  <c r="X24" i="5"/>
  <c r="X27" i="5" s="1"/>
  <c r="X30" i="5" s="1"/>
  <c r="L24" i="5"/>
  <c r="L27" i="5" s="1"/>
  <c r="L30" i="5" s="1"/>
  <c r="G24" i="5"/>
  <c r="F23" i="5"/>
  <c r="D23" i="5"/>
  <c r="F22" i="5"/>
  <c r="D22" i="5"/>
  <c r="F21" i="5"/>
  <c r="D21" i="5"/>
  <c r="F20" i="5"/>
  <c r="D20" i="5"/>
  <c r="F19" i="5"/>
  <c r="D19" i="5"/>
  <c r="Z17" i="5"/>
  <c r="Z24" i="5" s="1"/>
  <c r="Z27" i="5" s="1"/>
  <c r="Z30" i="5" s="1"/>
  <c r="Y17" i="5"/>
  <c r="X17" i="5"/>
  <c r="W17" i="5"/>
  <c r="V17" i="5"/>
  <c r="V24" i="5" s="1"/>
  <c r="V27" i="5" s="1"/>
  <c r="V30" i="5" s="1"/>
  <c r="U17" i="5"/>
  <c r="T17" i="5"/>
  <c r="T24" i="5" s="1"/>
  <c r="T27" i="5" s="1"/>
  <c r="T30" i="5" s="1"/>
  <c r="S17" i="5"/>
  <c r="R17" i="5"/>
  <c r="R24" i="5" s="1"/>
  <c r="R27" i="5" s="1"/>
  <c r="R30" i="5" s="1"/>
  <c r="P17" i="5"/>
  <c r="P24" i="5" s="1"/>
  <c r="P27" i="5" s="1"/>
  <c r="P30" i="5" s="1"/>
  <c r="O17" i="5"/>
  <c r="N17" i="5"/>
  <c r="N24" i="5" s="1"/>
  <c r="N27" i="5" s="1"/>
  <c r="N30" i="5" s="1"/>
  <c r="L17" i="5"/>
  <c r="K17" i="5"/>
  <c r="J17" i="5"/>
  <c r="J24" i="5" s="1"/>
  <c r="J27" i="5" s="1"/>
  <c r="J30" i="5" s="1"/>
  <c r="I17" i="5"/>
  <c r="I24" i="5" s="1"/>
  <c r="I27" i="5" s="1"/>
  <c r="I30" i="5" s="1"/>
  <c r="H17" i="5"/>
  <c r="H24" i="5" s="1"/>
  <c r="H27" i="5" s="1"/>
  <c r="H30" i="5" s="1"/>
  <c r="F15" i="5"/>
  <c r="D15" i="5"/>
  <c r="F14" i="5"/>
  <c r="F13" i="5"/>
  <c r="D13" i="5"/>
  <c r="F12" i="5"/>
  <c r="D12" i="5"/>
  <c r="F11" i="5"/>
  <c r="F17" i="5" s="1"/>
  <c r="F24" i="5" s="1"/>
  <c r="F27" i="5" s="1"/>
  <c r="F30" i="5" s="1"/>
  <c r="D11" i="5"/>
  <c r="D17" i="5" s="1"/>
  <c r="D24" i="5" s="1"/>
  <c r="D27" i="5" s="1"/>
  <c r="D30" i="5" s="1"/>
  <c r="D86" i="5" l="1"/>
  <c r="D88" i="5" s="1"/>
  <c r="N90" i="5"/>
  <c r="D75" i="5"/>
  <c r="D77" i="5" s="1"/>
  <c r="D90" i="5" s="1"/>
  <c r="D58" i="5"/>
  <c r="D60" i="5" s="1"/>
  <c r="P90" i="5"/>
  <c r="H90" i="5"/>
  <c r="F60" i="5"/>
  <c r="F62" i="5" s="1"/>
  <c r="L90" i="5"/>
  <c r="J90" i="5"/>
</calcChain>
</file>

<file path=xl/sharedStrings.xml><?xml version="1.0" encoding="utf-8"?>
<sst xmlns="http://schemas.openxmlformats.org/spreadsheetml/2006/main" count="140" uniqueCount="91">
  <si>
    <t>Quhuo Limited</t>
  </si>
  <si>
    <t>Financial Statements</t>
  </si>
  <si>
    <t>Unaudited Historical Data</t>
  </si>
  <si>
    <t>As of Q3 2021</t>
  </si>
  <si>
    <t>2017 - 2021</t>
  </si>
  <si>
    <t>RMB000</t>
  </si>
  <si>
    <t>Income statements</t>
  </si>
  <si>
    <t>For nine months ended</t>
  </si>
  <si>
    <t>For twelve months ended</t>
  </si>
  <si>
    <t>For three months ended</t>
  </si>
  <si>
    <t>September 30, 2021</t>
  </si>
  <si>
    <t>December 31, 2020</t>
  </si>
  <si>
    <t>December 31,2019</t>
  </si>
  <si>
    <t>December 31,2018</t>
  </si>
  <si>
    <t>December 31,2017</t>
  </si>
  <si>
    <t>June 30, 2021</t>
  </si>
  <si>
    <t>March 31, 2021</t>
  </si>
  <si>
    <t>Septermber 30, 2020</t>
  </si>
  <si>
    <t>June 30, 2020</t>
  </si>
  <si>
    <t>March 31, 2020</t>
  </si>
  <si>
    <t>(RMB'000)</t>
  </si>
  <si>
    <t>(Unaudited)</t>
  </si>
  <si>
    <t>(Audited)</t>
  </si>
  <si>
    <t>Revenues</t>
  </si>
  <si>
    <t>Cost of revenues</t>
  </si>
  <si>
    <t>General and administrative</t>
  </si>
  <si>
    <t>Research and development</t>
  </si>
  <si>
    <t>Interest income</t>
  </si>
  <si>
    <t>Interest expense</t>
  </si>
  <si>
    <t>Other income, net</t>
  </si>
  <si>
    <t>Share of net (loss) income from equity method investees</t>
  </si>
  <si>
    <t>Balance Sheet</t>
  </si>
  <si>
    <t>As of September 30</t>
  </si>
  <si>
    <t>As of December 31</t>
  </si>
  <si>
    <t>As of June 30</t>
  </si>
  <si>
    <t>As of March 31</t>
  </si>
  <si>
    <t>2021</t>
  </si>
  <si>
    <t>2020</t>
  </si>
  <si>
    <t>2019</t>
  </si>
  <si>
    <t>2018</t>
  </si>
  <si>
    <t>2017</t>
  </si>
  <si>
    <t>ASSETS</t>
  </si>
  <si>
    <t>Current assets</t>
  </si>
  <si>
    <t>Cash</t>
  </si>
  <si>
    <t>Short-term investments</t>
  </si>
  <si>
    <t>Restricted cash</t>
  </si>
  <si>
    <t xml:space="preserve">Accounts receivable, net </t>
  </si>
  <si>
    <t>Prepayments and other current assets</t>
  </si>
  <si>
    <t>Amounts due from related parties</t>
  </si>
  <si>
    <t>Total current assets</t>
  </si>
  <si>
    <t>Property and equipment, net</t>
  </si>
  <si>
    <t xml:space="preserve">Intangible assets, net </t>
  </si>
  <si>
    <t>Long-term investments</t>
  </si>
  <si>
    <t>Right-of-use assets, net</t>
  </si>
  <si>
    <t>Goodwill</t>
  </si>
  <si>
    <t>Deferred tax assets</t>
  </si>
  <si>
    <t xml:space="preserve">Other non-current assets </t>
  </si>
  <si>
    <t>Total non-current assets</t>
  </si>
  <si>
    <t>Total assets</t>
  </si>
  <si>
    <t xml:space="preserve">Labilities, mezzanine equity and shareholders’ deficit </t>
  </si>
  <si>
    <t>Current liabilities</t>
  </si>
  <si>
    <t>Accounts payables</t>
  </si>
  <si>
    <t>Short-term lease liabilities</t>
  </si>
  <si>
    <t>Accrued expenses and other current liabilities</t>
  </si>
  <si>
    <t>Short-term debt</t>
  </si>
  <si>
    <t>Amounts due to related parties</t>
  </si>
  <si>
    <t>Total current liabilities</t>
  </si>
  <si>
    <t>Deferred tax liabilities</t>
  </si>
  <si>
    <t>Long-term debt</t>
  </si>
  <si>
    <t>Long-term lease liabilities</t>
  </si>
  <si>
    <t>Other non-current liabilities</t>
  </si>
  <si>
    <t>Total non-current liabilities</t>
  </si>
  <si>
    <t>Total liabilities</t>
  </si>
  <si>
    <t>Total mezzanine equity</t>
  </si>
  <si>
    <t>Shareholders’ deficit</t>
  </si>
  <si>
    <t>Ordinary shares</t>
  </si>
  <si>
    <t>Additional paid-in capital</t>
  </si>
  <si>
    <t>Accumulated deficit</t>
  </si>
  <si>
    <t>Accumulated other comprehensive loss</t>
  </si>
  <si>
    <t>Total Quhuo Limited shareholders’ equity (deficit)</t>
  </si>
  <si>
    <t>Non-controlling interests</t>
  </si>
  <si>
    <t>Total shareholders’ equity (deficit)</t>
  </si>
  <si>
    <t>Total liabilities, mezzanine equity, and shareholders’ equity (deficit)</t>
  </si>
  <si>
    <t>Operating (loss)income</t>
    <phoneticPr fontId="22" type="noConversion"/>
  </si>
  <si>
    <t xml:space="preserve"> (loss)Income before income tax</t>
    <phoneticPr fontId="22" type="noConversion"/>
  </si>
  <si>
    <t>Income tax (expense) benefit</t>
    <phoneticPr fontId="22" type="noConversion"/>
  </si>
  <si>
    <t>Net (loss) income</t>
    <phoneticPr fontId="22" type="noConversion"/>
  </si>
  <si>
    <t>Net (loss) income attributable to ordinary shareholders of Quhuo Limited</t>
    <phoneticPr fontId="22" type="noConversion"/>
  </si>
  <si>
    <t xml:space="preserve">(Loss)Gains on disposal of assets, net </t>
    <phoneticPr fontId="22" type="noConversion"/>
  </si>
  <si>
    <t>Foreign exchange (loss)/gain</t>
    <phoneticPr fontId="22" type="noConversion"/>
  </si>
  <si>
    <t>Net loss attributable to non-controlling interests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</si>
</sst>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76" formatCode="_(* #,##0.00_);_(* \(#,##0.00\);_(* &quot;-&quot;??_);_(@_)"/>
    <numFmt numFmtId="177" formatCode="[$￥-804]#,##0.00;[Red][$￥-804]\-#,##0.00"/>
    <numFmt numFmtId="178" formatCode="_(* #,##0_);_(* \(#,##0\);_(* &quot;-&quot;??_)"/>
    <numFmt numFmtId="179" formatCode="_(* #,##0_);_(* \(#,##0\);_(* &quot;-&quot;_);_(@_)"/>
    <numFmt numFmtId="180" formatCode="_(* #,##0_);_(* \(#,##0\);_(* &quot;-&quot;??_);_(@_)"/>
  </numFmts>
  <fonts count="23">
    <font>
      <sz val="11"/>
      <color theme="1"/>
      <name val="等线"/>
      <charset val="134"/>
      <scheme val="minor"/>
    </font>
    <font>
      <b/>
      <sz val="9"/>
      <color theme="1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9"/>
      <color rgb="FF000000"/>
      <name val="Book Antiqua"/>
      <family val="1"/>
    </font>
    <font>
      <i/>
      <sz val="9"/>
      <color theme="1"/>
      <name val="Book Antiqua"/>
      <family val="1"/>
    </font>
    <font>
      <b/>
      <i/>
      <sz val="9"/>
      <color theme="1"/>
      <name val="Book Antiqua"/>
      <family val="1"/>
    </font>
    <font>
      <sz val="9"/>
      <color rgb="FF000000"/>
      <name val="Book Antiqua"/>
      <family val="1"/>
    </font>
    <font>
      <sz val="9"/>
      <color theme="1"/>
      <name val="Book Antiqua"/>
      <family val="1"/>
    </font>
    <font>
      <b/>
      <sz val="9"/>
      <color indexed="8"/>
      <name val="Book Antiqua"/>
      <family val="1"/>
    </font>
    <font>
      <b/>
      <sz val="10"/>
      <color rgb="FF000000"/>
      <name val="Book Antiqua"/>
      <family val="1"/>
    </font>
    <font>
      <b/>
      <sz val="9"/>
      <color rgb="FFFF0000"/>
      <name val="Book Antiqua"/>
      <family val="1"/>
    </font>
    <font>
      <sz val="11"/>
      <color theme="1"/>
      <name val="Calibri"/>
      <family val="2"/>
    </font>
    <font>
      <sz val="72"/>
      <color theme="1"/>
      <name val="Calibri"/>
      <family val="2"/>
    </font>
    <font>
      <sz val="48"/>
      <color theme="1"/>
      <name val="Calibri"/>
      <family val="2"/>
    </font>
    <font>
      <sz val="36"/>
      <color theme="1"/>
      <name val="Calibri"/>
      <family val="2"/>
    </font>
    <font>
      <sz val="8"/>
      <color theme="1"/>
      <name val="Arial"/>
      <family val="2"/>
    </font>
    <font>
      <sz val="10"/>
      <name val="MS Sans Serif"/>
      <family val="1"/>
    </font>
    <font>
      <sz val="10"/>
      <name val="Arial"/>
      <family val="2"/>
    </font>
    <font>
      <sz val="11"/>
      <color theme="1"/>
      <name val="Arial Unicode MS"/>
      <family val="2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15">
    <xf numFmtId="0" fontId="0" fillId="0" borderId="0"/>
    <xf numFmtId="43" fontId="21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/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176" fontId="17" fillId="0" borderId="0" applyFont="0" applyFill="0" applyBorder="0" applyAlignment="0" applyProtection="0"/>
    <xf numFmtId="0" fontId="21" fillId="0" borderId="0">
      <alignment vertical="center"/>
    </xf>
    <xf numFmtId="177" fontId="20" fillId="0" borderId="0">
      <alignment vertical="center"/>
    </xf>
    <xf numFmtId="0" fontId="19" fillId="0" borderId="0">
      <protection locked="0"/>
    </xf>
    <xf numFmtId="0" fontId="18" fillId="0" borderId="0">
      <protection locked="0"/>
    </xf>
    <xf numFmtId="0" fontId="17" fillId="0" borderId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1" fillId="0" borderId="0">
      <alignment vertical="center"/>
    </xf>
    <xf numFmtId="43" fontId="21" fillId="0" borderId="0" applyFont="0" applyFill="0" applyBorder="0" applyAlignment="0" applyProtection="0">
      <alignment vertical="center"/>
    </xf>
  </cellStyleXfs>
  <cellXfs count="98">
    <xf numFmtId="0" fontId="0" fillId="0" borderId="0" xfId="0"/>
    <xf numFmtId="177" fontId="8" fillId="0" borderId="0" xfId="7" applyFont="1" applyFill="1" applyAlignment="1">
      <alignment horizontal="left" vertical="center" wrapText="1" indent="1"/>
    </xf>
    <xf numFmtId="178" fontId="9" fillId="0" borderId="0" xfId="11" applyNumberFormat="1" applyFont="1" applyFill="1" applyAlignment="1" applyProtection="1">
      <alignment horizontal="right"/>
      <protection locked="0"/>
    </xf>
    <xf numFmtId="178" fontId="9" fillId="0" borderId="0" xfId="11" applyNumberFormat="1" applyFont="1" applyFill="1" applyBorder="1" applyAlignment="1" applyProtection="1">
      <alignment horizontal="right"/>
      <protection locked="0"/>
    </xf>
    <xf numFmtId="178" fontId="1" fillId="0" borderId="0" xfId="11" applyNumberFormat="1" applyFont="1" applyFill="1" applyAlignment="1" applyProtection="1">
      <alignment horizontal="right"/>
      <protection locked="0"/>
    </xf>
    <xf numFmtId="178" fontId="1" fillId="0" borderId="0" xfId="11" applyNumberFormat="1" applyFont="1" applyFill="1" applyBorder="1" applyAlignment="1" applyProtection="1">
      <alignment horizontal="right"/>
      <protection locked="0"/>
    </xf>
    <xf numFmtId="177" fontId="5" fillId="0" borderId="0" xfId="7" applyFont="1" applyFill="1" applyAlignment="1">
      <alignment horizontal="left" vertical="center"/>
    </xf>
    <xf numFmtId="178" fontId="1" fillId="0" borderId="2" xfId="11" applyNumberFormat="1" applyFont="1" applyFill="1" applyBorder="1" applyAlignment="1" applyProtection="1">
      <alignment horizontal="right"/>
      <protection locked="0"/>
    </xf>
    <xf numFmtId="177" fontId="5" fillId="0" borderId="0" xfId="7" applyFont="1" applyFill="1" applyAlignment="1">
      <alignment horizontal="left"/>
    </xf>
    <xf numFmtId="180" fontId="8" fillId="0" borderId="0" xfId="9" applyNumberFormat="1" applyFont="1" applyFill="1">
      <protection locked="0"/>
    </xf>
    <xf numFmtId="178" fontId="9" fillId="0" borderId="0" xfId="2" applyNumberFormat="1" applyFont="1" applyFill="1" applyProtection="1">
      <protection locked="0"/>
    </xf>
    <xf numFmtId="178" fontId="9" fillId="0" borderId="0" xfId="2" applyNumberFormat="1" applyFont="1" applyFill="1" applyAlignment="1" applyProtection="1">
      <alignment horizontal="right"/>
      <protection locked="0"/>
    </xf>
    <xf numFmtId="178" fontId="9" fillId="0" borderId="0" xfId="2" applyNumberFormat="1" applyFont="1" applyFill="1" applyBorder="1" applyAlignment="1" applyProtection="1">
      <alignment horizontal="right"/>
      <protection locked="0"/>
    </xf>
    <xf numFmtId="178" fontId="9" fillId="0" borderId="0" xfId="4" applyNumberFormat="1" applyFont="1" applyFill="1" applyAlignment="1" applyProtection="1">
      <alignment horizontal="right"/>
      <protection locked="0"/>
    </xf>
    <xf numFmtId="178" fontId="3" fillId="0" borderId="0" xfId="9" applyNumberFormat="1" applyFont="1" applyFill="1">
      <protection locked="0"/>
    </xf>
    <xf numFmtId="177" fontId="8" fillId="0" borderId="0" xfId="7" applyFont="1" applyFill="1" applyAlignment="1">
      <alignment horizontal="left" vertical="center" wrapText="1" indent="2"/>
    </xf>
    <xf numFmtId="177" fontId="5" fillId="0" borderId="0" xfId="7" applyFont="1" applyFill="1" applyAlignment="1">
      <alignment horizontal="left" vertical="center" wrapText="1"/>
    </xf>
    <xf numFmtId="0" fontId="13" fillId="0" borderId="0" xfId="13" applyFont="1">
      <alignment vertical="center"/>
    </xf>
    <xf numFmtId="0" fontId="14" fillId="0" borderId="0" xfId="13" applyFont="1">
      <alignment vertical="center"/>
    </xf>
    <xf numFmtId="0" fontId="15" fillId="0" borderId="0" xfId="13" applyFont="1">
      <alignment vertical="center"/>
    </xf>
    <xf numFmtId="0" fontId="16" fillId="0" borderId="0" xfId="13" applyFont="1">
      <alignment vertical="center"/>
    </xf>
    <xf numFmtId="0" fontId="4" fillId="0" borderId="0" xfId="9" applyFont="1" applyFill="1">
      <protection locked="0"/>
    </xf>
    <xf numFmtId="0" fontId="3" fillId="0" borderId="0" xfId="9" applyFont="1" applyFill="1">
      <protection locked="0"/>
    </xf>
    <xf numFmtId="178" fontId="3" fillId="0" borderId="0" xfId="9" applyNumberFormat="1" applyFont="1" applyFill="1" applyBorder="1">
      <protection locked="0"/>
    </xf>
    <xf numFmtId="178" fontId="3" fillId="0" borderId="0" xfId="1" applyNumberFormat="1" applyFont="1" applyFill="1" applyAlignment="1" applyProtection="1">
      <protection locked="0"/>
    </xf>
    <xf numFmtId="178" fontId="3" fillId="0" borderId="0" xfId="1" applyNumberFormat="1" applyFont="1" applyFill="1" applyBorder="1" applyAlignment="1" applyProtection="1">
      <protection locked="0"/>
    </xf>
    <xf numFmtId="0" fontId="2" fillId="0" borderId="0" xfId="9" applyFont="1" applyFill="1">
      <protection locked="0"/>
    </xf>
    <xf numFmtId="179" fontId="4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9" applyFont="1" applyFill="1">
      <protection locked="0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178" fontId="2" fillId="0" borderId="0" xfId="9" applyNumberFormat="1" applyFont="1" applyFill="1" applyBorder="1" applyAlignment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178" fontId="2" fillId="0" borderId="0" xfId="9" quotePrefix="1" applyNumberFormat="1" applyFont="1" applyFill="1" applyBorder="1" applyAlignment="1">
      <alignment horizontal="center"/>
      <protection locked="0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179" fontId="2" fillId="0" borderId="0" xfId="0" applyNumberFormat="1" applyFont="1" applyFill="1" applyAlignment="1">
      <alignment horizontal="left" vertical="center"/>
    </xf>
    <xf numFmtId="178" fontId="2" fillId="0" borderId="0" xfId="9" applyNumberFormat="1" applyFont="1" applyFill="1" applyAlignment="1">
      <alignment horizontal="center"/>
      <protection locked="0"/>
    </xf>
    <xf numFmtId="43" fontId="3" fillId="0" borderId="0" xfId="1" applyFont="1" applyFill="1" applyAlignment="1" applyProtection="1">
      <protection locked="0"/>
    </xf>
    <xf numFmtId="178" fontId="1" fillId="0" borderId="0" xfId="2" applyNumberFormat="1" applyFont="1" applyFill="1" applyBorder="1" applyAlignment="1" applyProtection="1">
      <alignment horizontal="right"/>
      <protection locked="0"/>
    </xf>
    <xf numFmtId="178" fontId="9" fillId="0" borderId="0" xfId="3" applyNumberFormat="1" applyFont="1" applyFill="1" applyAlignment="1" applyProtection="1">
      <alignment horizontal="right"/>
      <protection locked="0"/>
    </xf>
    <xf numFmtId="178" fontId="1" fillId="0" borderId="0" xfId="3" applyNumberFormat="1" applyFont="1" applyFill="1" applyBorder="1" applyAlignment="1" applyProtection="1">
      <alignment horizontal="right"/>
      <protection locked="0"/>
    </xf>
    <xf numFmtId="178" fontId="9" fillId="0" borderId="0" xfId="4" applyNumberFormat="1" applyFont="1" applyFill="1" applyBorder="1" applyAlignment="1" applyProtection="1">
      <alignment horizontal="right"/>
      <protection locked="0"/>
    </xf>
    <xf numFmtId="178" fontId="9" fillId="0" borderId="1" xfId="2" applyNumberFormat="1" applyFont="1" applyFill="1" applyBorder="1" applyAlignment="1" applyProtection="1">
      <alignment horizontal="right"/>
      <protection locked="0"/>
    </xf>
    <xf numFmtId="180" fontId="5" fillId="0" borderId="0" xfId="9" applyNumberFormat="1" applyFont="1" applyFill="1">
      <protection locked="0"/>
    </xf>
    <xf numFmtId="178" fontId="1" fillId="0" borderId="2" xfId="2" applyNumberFormat="1" applyFont="1" applyFill="1" applyBorder="1" applyAlignment="1" applyProtection="1">
      <alignment horizontal="right"/>
      <protection locked="0"/>
    </xf>
    <xf numFmtId="178" fontId="1" fillId="0" borderId="0" xfId="2" applyNumberFormat="1" applyFont="1" applyFill="1" applyAlignment="1" applyProtection="1">
      <alignment horizontal="right"/>
      <protection locked="0"/>
    </xf>
    <xf numFmtId="43" fontId="2" fillId="0" borderId="0" xfId="1" applyFont="1" applyFill="1" applyAlignment="1" applyProtection="1">
      <protection locked="0"/>
    </xf>
    <xf numFmtId="180" fontId="5" fillId="0" borderId="2" xfId="9" applyNumberFormat="1" applyFont="1" applyFill="1" applyBorder="1">
      <protection locked="0"/>
    </xf>
    <xf numFmtId="180" fontId="5" fillId="0" borderId="0" xfId="9" applyNumberFormat="1" applyFont="1" applyFill="1" applyAlignment="1">
      <protection locked="0"/>
    </xf>
    <xf numFmtId="178" fontId="1" fillId="0" borderId="3" xfId="2" applyNumberFormat="1" applyFont="1" applyFill="1" applyBorder="1" applyAlignment="1" applyProtection="1">
      <protection locked="0"/>
    </xf>
    <xf numFmtId="178" fontId="1" fillId="0" borderId="0" xfId="2" applyNumberFormat="1" applyFont="1" applyFill="1" applyBorder="1" applyAlignment="1" applyProtection="1">
      <protection locked="0"/>
    </xf>
    <xf numFmtId="0" fontId="9" fillId="0" borderId="0" xfId="0" applyFont="1" applyFill="1" applyAlignment="1">
      <alignment vertical="center"/>
    </xf>
    <xf numFmtId="0" fontId="10" fillId="0" borderId="0" xfId="9" applyFont="1" applyFill="1" applyProtection="1"/>
    <xf numFmtId="178" fontId="2" fillId="0" borderId="0" xfId="9" applyNumberFormat="1" applyFont="1" applyFill="1" applyAlignment="1">
      <alignment horizontal="right"/>
      <protection locked="0"/>
    </xf>
    <xf numFmtId="178" fontId="2" fillId="0" borderId="0" xfId="9" applyNumberFormat="1" applyFont="1" applyFill="1" applyBorder="1" applyAlignment="1">
      <alignment horizontal="right"/>
      <protection locked="0"/>
    </xf>
    <xf numFmtId="0" fontId="11" fillId="0" borderId="0" xfId="9" applyFont="1" applyFill="1">
      <protection locked="0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78" fontId="9" fillId="0" borderId="0" xfId="0" applyNumberFormat="1" applyFont="1" applyFill="1" applyBorder="1"/>
    <xf numFmtId="178" fontId="9" fillId="0" borderId="0" xfId="0" applyNumberFormat="1" applyFont="1" applyFill="1" applyBorder="1" applyAlignment="1">
      <alignment horizontal="center"/>
    </xf>
    <xf numFmtId="49" fontId="8" fillId="0" borderId="0" xfId="9" applyNumberFormat="1" applyFont="1" applyFill="1">
      <protection locked="0"/>
    </xf>
    <xf numFmtId="49" fontId="1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2" fillId="0" borderId="0" xfId="9" applyNumberFormat="1" applyFont="1" applyFill="1" applyBorder="1" applyAlignment="1">
      <alignment horizontal="center"/>
      <protection locked="0"/>
    </xf>
    <xf numFmtId="177" fontId="5" fillId="0" borderId="0" xfId="7" applyFont="1" applyFill="1" applyAlignment="1">
      <alignment horizontal="left" vertical="center" indent="1"/>
    </xf>
    <xf numFmtId="178" fontId="5" fillId="0" borderId="0" xfId="9" applyNumberFormat="1" applyFont="1" applyFill="1" applyAlignment="1" applyProtection="1">
      <alignment horizontal="center" wrapText="1"/>
    </xf>
    <xf numFmtId="178" fontId="5" fillId="0" borderId="0" xfId="9" applyNumberFormat="1" applyFont="1" applyFill="1" applyBorder="1" applyAlignment="1" applyProtection="1">
      <alignment horizontal="center" wrapText="1"/>
    </xf>
    <xf numFmtId="178" fontId="1" fillId="0" borderId="0" xfId="1" applyNumberFormat="1" applyFont="1" applyFill="1" applyBorder="1" applyAlignment="1" applyProtection="1">
      <protection locked="0"/>
    </xf>
    <xf numFmtId="177" fontId="5" fillId="0" borderId="0" xfId="7" applyFont="1" applyFill="1" applyAlignment="1">
      <alignment horizontal="left" vertical="center" wrapText="1" indent="1"/>
    </xf>
    <xf numFmtId="178" fontId="9" fillId="0" borderId="0" xfId="2" applyNumberFormat="1" applyFont="1" applyFill="1" applyBorder="1" applyProtection="1">
      <protection locked="0"/>
    </xf>
    <xf numFmtId="178" fontId="1" fillId="0" borderId="0" xfId="2" applyNumberFormat="1" applyFont="1" applyFill="1" applyBorder="1" applyProtection="1">
      <protection locked="0"/>
    </xf>
    <xf numFmtId="177" fontId="8" fillId="0" borderId="0" xfId="7" applyFont="1" applyFill="1" applyAlignment="1">
      <alignment horizontal="left" vertical="center" indent="2"/>
    </xf>
    <xf numFmtId="178" fontId="1" fillId="0" borderId="0" xfId="2" applyNumberFormat="1" applyFont="1" applyFill="1" applyProtection="1">
      <protection locked="0"/>
    </xf>
    <xf numFmtId="178" fontId="1" fillId="0" borderId="3" xfId="2" applyNumberFormat="1" applyFont="1" applyFill="1" applyBorder="1" applyProtection="1">
      <protection locked="0"/>
    </xf>
    <xf numFmtId="177" fontId="8" fillId="0" borderId="0" xfId="7" applyFont="1" applyFill="1" applyAlignment="1">
      <alignment vertical="center" wrapText="1"/>
    </xf>
    <xf numFmtId="177" fontId="5" fillId="0" borderId="0" xfId="7" applyFont="1" applyFill="1" applyAlignment="1">
      <alignment horizontal="left" wrapText="1"/>
    </xf>
    <xf numFmtId="177" fontId="5" fillId="0" borderId="0" xfId="7" applyFont="1" applyFill="1" applyAlignment="1">
      <alignment vertical="center" wrapText="1"/>
    </xf>
    <xf numFmtId="178" fontId="1" fillId="0" borderId="4" xfId="2" applyNumberFormat="1" applyFont="1" applyFill="1" applyBorder="1" applyProtection="1">
      <protection locked="0"/>
    </xf>
    <xf numFmtId="178" fontId="1" fillId="0" borderId="4" xfId="2" applyNumberFormat="1" applyFont="1" applyFill="1" applyBorder="1" applyAlignment="1" applyProtection="1">
      <alignment horizontal="right"/>
      <protection locked="0"/>
    </xf>
    <xf numFmtId="177" fontId="8" fillId="0" borderId="0" xfId="7" applyFont="1" applyFill="1" applyAlignment="1">
      <alignment horizontal="left" vertical="center" indent="1"/>
    </xf>
    <xf numFmtId="179" fontId="9" fillId="0" borderId="0" xfId="0" applyNumberFormat="1" applyFont="1" applyFill="1" applyAlignment="1">
      <alignment vertical="center"/>
    </xf>
    <xf numFmtId="178" fontId="3" fillId="0" borderId="1" xfId="9" applyNumberFormat="1" applyFont="1" applyFill="1" applyBorder="1">
      <protection locked="0"/>
    </xf>
    <xf numFmtId="178" fontId="2" fillId="0" borderId="2" xfId="9" applyNumberFormat="1" applyFont="1" applyFill="1" applyBorder="1">
      <protection locked="0"/>
    </xf>
    <xf numFmtId="178" fontId="2" fillId="0" borderId="0" xfId="9" applyNumberFormat="1" applyFont="1" applyFill="1">
      <protection locked="0"/>
    </xf>
    <xf numFmtId="178" fontId="2" fillId="0" borderId="0" xfId="9" applyNumberFormat="1" applyFont="1" applyFill="1" applyBorder="1">
      <protection locked="0"/>
    </xf>
    <xf numFmtId="178" fontId="2" fillId="0" borderId="1" xfId="9" applyNumberFormat="1" applyFont="1" applyFill="1" applyBorder="1">
      <protection locked="0"/>
    </xf>
    <xf numFmtId="178" fontId="2" fillId="0" borderId="4" xfId="9" applyNumberFormat="1" applyFont="1" applyFill="1" applyBorder="1">
      <protection locked="0"/>
    </xf>
    <xf numFmtId="178" fontId="12" fillId="0" borderId="0" xfId="9" applyNumberFormat="1" applyFont="1" applyFill="1">
      <protection locked="0"/>
    </xf>
    <xf numFmtId="0" fontId="12" fillId="0" borderId="0" xfId="9" applyFont="1" applyFill="1">
      <protection locked="0"/>
    </xf>
    <xf numFmtId="178" fontId="12" fillId="0" borderId="0" xfId="9" applyNumberFormat="1" applyFont="1" applyFill="1" applyBorder="1">
      <protection locked="0"/>
    </xf>
  </cellXfs>
  <cellStyles count="15">
    <cellStyle name="Comma 2" xfId="5" xr:uid="{00000000-0005-0000-0000-000010000000}"/>
    <cellStyle name="Comma 3" xfId="2" xr:uid="{00000000-0005-0000-0000-000009000000}"/>
    <cellStyle name="Comma 3 2" xfId="11" xr:uid="{00000000-0005-0000-0000-000039000000}"/>
    <cellStyle name="Normal 2" xfId="8" xr:uid="{00000000-0005-0000-0000-00002F000000}"/>
    <cellStyle name="Normal 2 2" xfId="6" xr:uid="{00000000-0005-0000-0000-00001D000000}"/>
    <cellStyle name="Normal 3" xfId="9" xr:uid="{00000000-0005-0000-0000-000032000000}"/>
    <cellStyle name="Normal 3 12" xfId="7" xr:uid="{00000000-0005-0000-0000-000024000000}"/>
    <cellStyle name="Normal 4" xfId="10" xr:uid="{00000000-0005-0000-0000-000036000000}"/>
    <cellStyle name="Percent 2" xfId="12" xr:uid="{00000000-0005-0000-0000-00003A000000}"/>
    <cellStyle name="百分比" xfId="3" builtinId="5"/>
    <cellStyle name="百分比 2" xfId="4" xr:uid="{00000000-0005-0000-0000-00000E000000}"/>
    <cellStyle name="常规" xfId="0" builtinId="0"/>
    <cellStyle name="常规 2" xfId="13" xr:uid="{00000000-0005-0000-0000-00003B000000}"/>
    <cellStyle name="千位分隔" xfId="1" builtinId="3"/>
    <cellStyle name="千位分隔 2" xfId="14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C7:F12"/>
  <sheetViews>
    <sheetView showGridLines="0" tabSelected="1" zoomScale="80" zoomScaleNormal="80" workbookViewId="0">
      <selection activeCell="H18" sqref="H18"/>
    </sheetView>
  </sheetViews>
  <sheetFormatPr defaultColWidth="10.77734375" defaultRowHeight="14.4"/>
  <cols>
    <col min="1" max="2" width="10.77734375" style="17"/>
    <col min="3" max="3" width="7.77734375" style="17" customWidth="1"/>
    <col min="4" max="4" width="10.77734375" style="17" customWidth="1"/>
    <col min="5" max="5" width="5.109375" style="17" customWidth="1"/>
    <col min="6" max="6" width="10.77734375" style="17" customWidth="1"/>
    <col min="7" max="7" width="10.77734375" style="17"/>
    <col min="8" max="8" width="10.77734375" style="17" customWidth="1"/>
    <col min="9" max="16384" width="10.77734375" style="17"/>
  </cols>
  <sheetData>
    <row r="7" spans="3:6" ht="91.8">
      <c r="C7" s="18" t="s">
        <v>0</v>
      </c>
    </row>
    <row r="9" spans="3:6" ht="61.2">
      <c r="C9" s="19"/>
      <c r="D9" s="19" t="s">
        <v>1</v>
      </c>
    </row>
    <row r="10" spans="3:6" ht="61.2">
      <c r="C10" s="19" t="s">
        <v>2</v>
      </c>
      <c r="D10" s="19"/>
    </row>
    <row r="12" spans="3:6" ht="46.2">
      <c r="C12" s="20"/>
      <c r="E12" s="20"/>
      <c r="F12" s="20" t="s">
        <v>3</v>
      </c>
    </row>
  </sheetData>
  <phoneticPr fontId="22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D92"/>
  <sheetViews>
    <sheetView workbookViewId="0">
      <pane xSplit="2" ySplit="8" topLeftCell="C9" activePane="bottomRight" state="frozen"/>
      <selection pane="topRight"/>
      <selection pane="bottomLeft"/>
      <selection pane="bottomRight" activeCell="B6" sqref="B6"/>
    </sheetView>
  </sheetViews>
  <sheetFormatPr defaultColWidth="8" defaultRowHeight="13.2"/>
  <cols>
    <col min="1" max="1" width="3.33203125" style="22" customWidth="1"/>
    <col min="2" max="2" width="49.5546875" style="22" customWidth="1"/>
    <col min="3" max="3" width="3.77734375" style="22" customWidth="1"/>
    <col min="4" max="4" width="23.5546875" style="22" customWidth="1"/>
    <col min="5" max="5" width="1.77734375" style="22" customWidth="1"/>
    <col min="6" max="6" width="17.109375" style="14" customWidth="1"/>
    <col min="7" max="7" width="1.21875" style="23" customWidth="1"/>
    <col min="8" max="8" width="16.109375" style="14" customWidth="1"/>
    <col min="9" max="9" width="1" style="23" customWidth="1"/>
    <col min="10" max="10" width="16.109375" style="14" customWidth="1"/>
    <col min="11" max="11" width="1" style="23" customWidth="1"/>
    <col min="12" max="12" width="16.109375" style="14" customWidth="1"/>
    <col min="13" max="13" width="1.5546875" style="14" customWidth="1"/>
    <col min="14" max="14" width="16.5546875" style="14" customWidth="1"/>
    <col min="15" max="15" width="1.21875" style="23" customWidth="1"/>
    <col min="16" max="16" width="16.5546875" style="14" customWidth="1"/>
    <col min="17" max="17" width="1.21875" style="23" customWidth="1"/>
    <col min="18" max="18" width="16.5546875" style="14" customWidth="1"/>
    <col min="19" max="19" width="0.88671875" style="23" customWidth="1"/>
    <col min="20" max="20" width="17.109375" style="23" customWidth="1"/>
    <col min="21" max="21" width="1.21875" style="23" customWidth="1"/>
    <col min="22" max="22" width="17.6640625" style="23" customWidth="1"/>
    <col min="23" max="23" width="1.33203125" style="23" customWidth="1"/>
    <col min="24" max="24" width="14.77734375" style="14" customWidth="1"/>
    <col min="25" max="25" width="1.109375" style="23" customWidth="1"/>
    <col min="26" max="26" width="14.77734375" style="14" customWidth="1"/>
    <col min="27" max="28" width="8" style="22"/>
    <col min="29" max="29" width="11.21875" style="22" customWidth="1"/>
    <col min="30" max="16384" width="8" style="22"/>
  </cols>
  <sheetData>
    <row r="1" spans="1:30" ht="13.8">
      <c r="A1" s="21" t="s">
        <v>1</v>
      </c>
    </row>
    <row r="2" spans="1:30" ht="13.8">
      <c r="A2" s="21" t="s">
        <v>4</v>
      </c>
      <c r="J2" s="24"/>
      <c r="K2" s="25"/>
    </row>
    <row r="3" spans="1:30" ht="13.8">
      <c r="A3" s="21" t="s">
        <v>5</v>
      </c>
      <c r="J3" s="24"/>
      <c r="K3" s="25"/>
    </row>
    <row r="4" spans="1:30">
      <c r="A4" s="26"/>
      <c r="J4" s="24"/>
      <c r="K4" s="25"/>
    </row>
    <row r="5" spans="1:30" ht="13.8">
      <c r="B5" s="27" t="s">
        <v>6</v>
      </c>
      <c r="J5" s="24"/>
      <c r="K5" s="25"/>
    </row>
    <row r="6" spans="1:30" ht="14.4" customHeight="1">
      <c r="D6" s="28" t="s">
        <v>7</v>
      </c>
      <c r="F6" s="29" t="s">
        <v>8</v>
      </c>
      <c r="G6" s="29"/>
      <c r="H6" s="29"/>
      <c r="I6" s="29"/>
      <c r="J6" s="29"/>
      <c r="K6" s="29"/>
      <c r="L6" s="29"/>
      <c r="M6" s="30"/>
      <c r="N6" s="29" t="s">
        <v>9</v>
      </c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30">
      <c r="C7" s="31"/>
      <c r="D7" s="32" t="s">
        <v>10</v>
      </c>
      <c r="E7" s="31"/>
      <c r="F7" s="33" t="s">
        <v>11</v>
      </c>
      <c r="G7" s="34"/>
      <c r="H7" s="35" t="s">
        <v>12</v>
      </c>
      <c r="I7" s="35"/>
      <c r="J7" s="35" t="s">
        <v>13</v>
      </c>
      <c r="K7" s="35"/>
      <c r="L7" s="35" t="s">
        <v>14</v>
      </c>
      <c r="M7" s="35"/>
      <c r="N7" s="32" t="s">
        <v>10</v>
      </c>
      <c r="O7" s="34"/>
      <c r="P7" s="32" t="s">
        <v>15</v>
      </c>
      <c r="Q7" s="34"/>
      <c r="R7" s="33" t="s">
        <v>16</v>
      </c>
      <c r="S7" s="34"/>
      <c r="T7" s="33" t="s">
        <v>11</v>
      </c>
      <c r="U7" s="34"/>
      <c r="V7" s="36" t="s">
        <v>17</v>
      </c>
      <c r="W7" s="34"/>
      <c r="X7" s="33" t="s">
        <v>18</v>
      </c>
      <c r="Y7" s="35"/>
      <c r="Z7" s="33" t="s">
        <v>19</v>
      </c>
    </row>
    <row r="8" spans="1:30" s="37" customFormat="1" ht="12">
      <c r="D8" s="38" t="s">
        <v>20</v>
      </c>
      <c r="F8" s="38" t="s">
        <v>20</v>
      </c>
      <c r="G8" s="30"/>
      <c r="H8" s="38" t="s">
        <v>20</v>
      </c>
      <c r="I8" s="30"/>
      <c r="J8" s="38" t="s">
        <v>20</v>
      </c>
      <c r="L8" s="38" t="s">
        <v>20</v>
      </c>
      <c r="M8" s="35"/>
      <c r="N8" s="38" t="s">
        <v>20</v>
      </c>
      <c r="P8" s="38" t="s">
        <v>20</v>
      </c>
      <c r="R8" s="38" t="s">
        <v>20</v>
      </c>
      <c r="T8" s="38" t="s">
        <v>20</v>
      </c>
      <c r="U8" s="30"/>
      <c r="V8" s="38" t="s">
        <v>20</v>
      </c>
      <c r="W8" s="30"/>
      <c r="X8" s="38" t="s">
        <v>20</v>
      </c>
      <c r="Z8" s="38" t="s">
        <v>20</v>
      </c>
      <c r="AA8" s="35"/>
      <c r="AB8" s="30"/>
      <c r="AC8" s="30"/>
      <c r="AD8" s="30"/>
    </row>
    <row r="9" spans="1:30">
      <c r="C9" s="31"/>
      <c r="D9" s="39" t="s">
        <v>21</v>
      </c>
      <c r="E9" s="31"/>
      <c r="F9" s="40" t="s">
        <v>22</v>
      </c>
      <c r="G9" s="41"/>
      <c r="H9" s="40" t="s">
        <v>22</v>
      </c>
      <c r="I9" s="41"/>
      <c r="J9" s="40" t="s">
        <v>22</v>
      </c>
      <c r="K9" s="42"/>
      <c r="L9" s="40" t="s">
        <v>22</v>
      </c>
      <c r="M9" s="40"/>
      <c r="N9" s="39" t="s">
        <v>21</v>
      </c>
      <c r="O9" s="34"/>
      <c r="P9" s="39" t="s">
        <v>21</v>
      </c>
      <c r="Q9" s="34"/>
      <c r="R9" s="39" t="s">
        <v>21</v>
      </c>
      <c r="S9" s="34"/>
      <c r="T9" s="40" t="s">
        <v>22</v>
      </c>
      <c r="U9" s="34"/>
      <c r="V9" s="40" t="s">
        <v>22</v>
      </c>
      <c r="W9" s="34"/>
      <c r="X9" s="40" t="s">
        <v>22</v>
      </c>
      <c r="Y9" s="35"/>
      <c r="Z9" s="40" t="s">
        <v>22</v>
      </c>
    </row>
    <row r="10" spans="1:30">
      <c r="B10" s="43"/>
      <c r="C10" s="31"/>
      <c r="D10" s="39"/>
      <c r="E10" s="31"/>
      <c r="F10" s="44"/>
      <c r="G10" s="34"/>
      <c r="H10" s="44"/>
      <c r="I10" s="34"/>
      <c r="J10" s="44"/>
      <c r="K10" s="34"/>
      <c r="L10" s="44"/>
      <c r="M10" s="44"/>
      <c r="N10" s="44"/>
      <c r="O10" s="34"/>
      <c r="P10" s="44"/>
      <c r="Q10" s="34"/>
      <c r="R10" s="44"/>
      <c r="S10" s="34"/>
      <c r="T10" s="34"/>
      <c r="U10" s="34"/>
      <c r="V10" s="34"/>
      <c r="W10" s="34"/>
      <c r="X10" s="44"/>
      <c r="Y10" s="34"/>
      <c r="Z10" s="44"/>
    </row>
    <row r="11" spans="1:30">
      <c r="B11" s="1" t="s">
        <v>23</v>
      </c>
      <c r="C11" s="9"/>
      <c r="D11" s="9">
        <f>R11+P11+N11</f>
        <v>2943811</v>
      </c>
      <c r="E11" s="9"/>
      <c r="F11" s="11">
        <f>SUM(T11:Z11)</f>
        <v>2580809.6607572301</v>
      </c>
      <c r="G11" s="12"/>
      <c r="H11" s="11">
        <v>2055789</v>
      </c>
      <c r="I11" s="12"/>
      <c r="J11" s="11">
        <v>1474475</v>
      </c>
      <c r="K11" s="12"/>
      <c r="L11" s="11">
        <v>654802</v>
      </c>
      <c r="M11" s="11"/>
      <c r="N11" s="11">
        <v>1105485</v>
      </c>
      <c r="O11" s="12"/>
      <c r="P11" s="11">
        <v>991830</v>
      </c>
      <c r="Q11" s="12"/>
      <c r="R11" s="11">
        <v>846496</v>
      </c>
      <c r="S11" s="12"/>
      <c r="T11" s="12">
        <v>871070.66075723001</v>
      </c>
      <c r="U11" s="12"/>
      <c r="V11" s="12">
        <v>769544</v>
      </c>
      <c r="W11" s="12"/>
      <c r="X11" s="11">
        <v>547577</v>
      </c>
      <c r="Y11" s="12">
        <v>0</v>
      </c>
      <c r="Z11" s="11">
        <v>392618</v>
      </c>
      <c r="AA11" s="14"/>
      <c r="AC11" s="45"/>
    </row>
    <row r="12" spans="1:30">
      <c r="B12" s="1" t="s">
        <v>24</v>
      </c>
      <c r="C12" s="9"/>
      <c r="D12" s="9">
        <f t="shared" ref="D12:D15" si="0">R12+P12+N12</f>
        <v>-2843907</v>
      </c>
      <c r="E12" s="9"/>
      <c r="F12" s="11">
        <f>SUM(T12:Z12)</f>
        <v>-2388299</v>
      </c>
      <c r="G12" s="12"/>
      <c r="H12" s="11">
        <v>-1893513</v>
      </c>
      <c r="I12" s="12"/>
      <c r="J12" s="11">
        <v>-1357837</v>
      </c>
      <c r="K12" s="12"/>
      <c r="L12" s="11">
        <v>-626193</v>
      </c>
      <c r="M12" s="11"/>
      <c r="N12" s="11">
        <v>-1055133</v>
      </c>
      <c r="O12" s="12"/>
      <c r="P12" s="11">
        <v>-920017</v>
      </c>
      <c r="Q12" s="12"/>
      <c r="R12" s="11">
        <v>-868757</v>
      </c>
      <c r="S12" s="12"/>
      <c r="T12" s="12">
        <v>-830961</v>
      </c>
      <c r="U12" s="12"/>
      <c r="V12" s="12">
        <v>-688638</v>
      </c>
      <c r="W12" s="12"/>
      <c r="X12" s="11">
        <v>-487224</v>
      </c>
      <c r="Y12" s="12">
        <v>0</v>
      </c>
      <c r="Z12" s="11">
        <v>-381476</v>
      </c>
      <c r="AA12" s="14"/>
      <c r="AC12" s="45"/>
    </row>
    <row r="13" spans="1:30">
      <c r="B13" s="1" t="s">
        <v>25</v>
      </c>
      <c r="C13" s="9"/>
      <c r="D13" s="9">
        <f t="shared" si="0"/>
        <v>-185085</v>
      </c>
      <c r="E13" s="9"/>
      <c r="F13" s="11">
        <f t="shared" ref="F13:F15" si="1">SUM(T13:Z13)</f>
        <v>-203299</v>
      </c>
      <c r="G13" s="12"/>
      <c r="H13" s="11">
        <v>-161160</v>
      </c>
      <c r="I13" s="12"/>
      <c r="J13" s="11">
        <v>-161839</v>
      </c>
      <c r="K13" s="46"/>
      <c r="L13" s="11">
        <v>-46816</v>
      </c>
      <c r="M13" s="11"/>
      <c r="N13" s="47">
        <v>-56182</v>
      </c>
      <c r="O13" s="48"/>
      <c r="P13" s="47">
        <v>-84692</v>
      </c>
      <c r="Q13" s="48"/>
      <c r="R13" s="47">
        <v>-44211</v>
      </c>
      <c r="S13" s="48"/>
      <c r="T13" s="12">
        <v>-43084</v>
      </c>
      <c r="U13" s="46"/>
      <c r="V13" s="12">
        <v>-103201</v>
      </c>
      <c r="W13" s="46"/>
      <c r="X13" s="11">
        <v>-29487</v>
      </c>
      <c r="Y13" s="12">
        <v>0</v>
      </c>
      <c r="Z13" s="11">
        <v>-27527</v>
      </c>
      <c r="AA13" s="14"/>
      <c r="AC13" s="45"/>
    </row>
    <row r="14" spans="1:30">
      <c r="B14" s="1" t="s">
        <v>26</v>
      </c>
      <c r="C14" s="9"/>
      <c r="D14" s="9">
        <f>R14+P14+N14</f>
        <v>-15509</v>
      </c>
      <c r="E14" s="9"/>
      <c r="F14" s="11">
        <f t="shared" si="1"/>
        <v>-13095</v>
      </c>
      <c r="G14" s="12"/>
      <c r="H14" s="11">
        <v>-9730</v>
      </c>
      <c r="I14" s="12"/>
      <c r="J14" s="11">
        <v>-6702</v>
      </c>
      <c r="K14" s="12"/>
      <c r="L14" s="11">
        <v>-3222</v>
      </c>
      <c r="M14" s="11"/>
      <c r="N14" s="11">
        <v>-6328</v>
      </c>
      <c r="O14" s="12"/>
      <c r="P14" s="11">
        <v>-4470</v>
      </c>
      <c r="Q14" s="12"/>
      <c r="R14" s="11">
        <v>-4711</v>
      </c>
      <c r="S14" s="12"/>
      <c r="T14" s="12">
        <v>-4749</v>
      </c>
      <c r="U14" s="12"/>
      <c r="V14" s="12">
        <v>-3029</v>
      </c>
      <c r="W14" s="12"/>
      <c r="X14" s="11">
        <v>-2732</v>
      </c>
      <c r="Y14" s="12">
        <v>0</v>
      </c>
      <c r="Z14" s="11">
        <v>-2585</v>
      </c>
      <c r="AA14" s="14"/>
      <c r="AC14" s="45"/>
    </row>
    <row r="15" spans="1:30">
      <c r="B15" s="1" t="s">
        <v>88</v>
      </c>
      <c r="C15" s="9"/>
      <c r="D15" s="9">
        <f t="shared" si="0"/>
        <v>-4162</v>
      </c>
      <c r="E15" s="9"/>
      <c r="F15" s="11">
        <f t="shared" si="1"/>
        <v>3243</v>
      </c>
      <c r="G15" s="12"/>
      <c r="H15" s="13">
        <v>-3840</v>
      </c>
      <c r="I15" s="49"/>
      <c r="J15" s="13">
        <v>0</v>
      </c>
      <c r="K15" s="49"/>
      <c r="L15" s="13">
        <v>0</v>
      </c>
      <c r="M15" s="13"/>
      <c r="N15" s="13">
        <v>-7134</v>
      </c>
      <c r="O15" s="49"/>
      <c r="P15" s="13">
        <v>2616</v>
      </c>
      <c r="Q15" s="49"/>
      <c r="R15" s="13">
        <v>356</v>
      </c>
      <c r="S15" s="49"/>
      <c r="T15" s="49">
        <v>643</v>
      </c>
      <c r="U15" s="49"/>
      <c r="V15" s="49">
        <v>1308</v>
      </c>
      <c r="W15" s="49"/>
      <c r="X15" s="13">
        <v>1437</v>
      </c>
      <c r="Y15" s="49">
        <v>0</v>
      </c>
      <c r="Z15" s="13">
        <v>-145</v>
      </c>
      <c r="AA15" s="14"/>
      <c r="AC15" s="45"/>
    </row>
    <row r="16" spans="1:30">
      <c r="B16" s="6"/>
      <c r="C16" s="9"/>
      <c r="D16" s="50"/>
      <c r="E16" s="9"/>
      <c r="F16" s="11"/>
      <c r="G16" s="12"/>
      <c r="H16" s="11"/>
      <c r="I16" s="12"/>
      <c r="J16" s="11"/>
      <c r="K16" s="12"/>
      <c r="L16" s="11"/>
      <c r="M16" s="11"/>
      <c r="N16" s="11"/>
      <c r="O16" s="12"/>
      <c r="P16" s="11"/>
      <c r="Q16" s="12"/>
      <c r="R16" s="11"/>
      <c r="S16" s="12"/>
      <c r="T16" s="12"/>
      <c r="U16" s="12"/>
      <c r="V16" s="12"/>
      <c r="W16" s="12"/>
      <c r="X16" s="11"/>
      <c r="Y16" s="12"/>
      <c r="Z16" s="11"/>
      <c r="AA16" s="14"/>
      <c r="AC16" s="45"/>
    </row>
    <row r="17" spans="1:29" s="26" customFormat="1">
      <c r="B17" s="6" t="s">
        <v>83</v>
      </c>
      <c r="C17" s="51"/>
      <c r="D17" s="51">
        <f>SUM(D11:D15)</f>
        <v>-104852</v>
      </c>
      <c r="E17" s="51"/>
      <c r="F17" s="52">
        <f>SUM(F11:F15)</f>
        <v>-20640.339242769871</v>
      </c>
      <c r="G17" s="46"/>
      <c r="H17" s="52">
        <f t="shared" ref="H17:Z17" si="2">SUM(H11:H15)</f>
        <v>-12454</v>
      </c>
      <c r="I17" s="46">
        <f t="shared" si="2"/>
        <v>0</v>
      </c>
      <c r="J17" s="52">
        <f t="shared" si="2"/>
        <v>-51903</v>
      </c>
      <c r="K17" s="46">
        <f t="shared" si="2"/>
        <v>0</v>
      </c>
      <c r="L17" s="52">
        <f t="shared" si="2"/>
        <v>-21429</v>
      </c>
      <c r="M17" s="46"/>
      <c r="N17" s="52">
        <f t="shared" si="2"/>
        <v>-19292</v>
      </c>
      <c r="O17" s="46">
        <f t="shared" si="2"/>
        <v>0</v>
      </c>
      <c r="P17" s="52">
        <f t="shared" si="2"/>
        <v>-14733</v>
      </c>
      <c r="Q17" s="46"/>
      <c r="R17" s="52">
        <f t="shared" si="2"/>
        <v>-70827</v>
      </c>
      <c r="S17" s="46">
        <f t="shared" si="2"/>
        <v>0</v>
      </c>
      <c r="T17" s="52">
        <f t="shared" si="2"/>
        <v>-7080.3392427699873</v>
      </c>
      <c r="U17" s="5">
        <f t="shared" si="2"/>
        <v>0</v>
      </c>
      <c r="V17" s="52">
        <f t="shared" si="2"/>
        <v>-24016</v>
      </c>
      <c r="W17" s="5">
        <f t="shared" si="2"/>
        <v>0</v>
      </c>
      <c r="X17" s="7">
        <f t="shared" si="2"/>
        <v>29571</v>
      </c>
      <c r="Y17" s="5">
        <f t="shared" si="2"/>
        <v>0</v>
      </c>
      <c r="Z17" s="7">
        <f t="shared" si="2"/>
        <v>-19115</v>
      </c>
      <c r="AA17" s="14"/>
      <c r="AC17" s="45"/>
    </row>
    <row r="18" spans="1:29">
      <c r="B18" s="6"/>
      <c r="C18" s="9"/>
      <c r="D18" s="9"/>
      <c r="E18" s="9"/>
      <c r="F18" s="11"/>
      <c r="G18" s="12"/>
      <c r="H18" s="11"/>
      <c r="I18" s="12"/>
      <c r="J18" s="11"/>
      <c r="K18" s="12"/>
      <c r="L18" s="11"/>
      <c r="M18" s="11"/>
      <c r="N18" s="11"/>
      <c r="O18" s="12"/>
      <c r="P18" s="11"/>
      <c r="Q18" s="12"/>
      <c r="R18" s="11"/>
      <c r="S18" s="12"/>
      <c r="T18" s="3"/>
      <c r="U18" s="3"/>
      <c r="V18" s="3"/>
      <c r="W18" s="3"/>
      <c r="X18" s="2"/>
      <c r="Y18" s="3"/>
      <c r="Z18" s="2"/>
      <c r="AA18" s="14"/>
      <c r="AC18" s="45"/>
    </row>
    <row r="19" spans="1:29">
      <c r="B19" s="1" t="s">
        <v>27</v>
      </c>
      <c r="C19" s="9"/>
      <c r="D19" s="9">
        <f t="shared" ref="D19:D25" si="3">R19+P19+N19</f>
        <v>529</v>
      </c>
      <c r="E19" s="9"/>
      <c r="F19" s="11">
        <f t="shared" ref="F19:F25" si="4">SUM(T19:Z19)</f>
        <v>824</v>
      </c>
      <c r="G19" s="12"/>
      <c r="H19" s="11">
        <v>275</v>
      </c>
      <c r="I19" s="12">
        <v>0</v>
      </c>
      <c r="J19" s="11">
        <v>44</v>
      </c>
      <c r="K19" s="12"/>
      <c r="L19" s="11">
        <v>104</v>
      </c>
      <c r="M19" s="11"/>
      <c r="N19" s="11">
        <v>152</v>
      </c>
      <c r="O19" s="12"/>
      <c r="P19" s="11">
        <v>207</v>
      </c>
      <c r="Q19" s="12"/>
      <c r="R19" s="11">
        <v>170</v>
      </c>
      <c r="S19" s="12"/>
      <c r="T19" s="3">
        <v>199</v>
      </c>
      <c r="U19" s="3"/>
      <c r="V19" s="3">
        <v>110</v>
      </c>
      <c r="W19" s="3"/>
      <c r="X19" s="2">
        <v>254</v>
      </c>
      <c r="Y19" s="3">
        <v>0</v>
      </c>
      <c r="Z19" s="2">
        <v>261</v>
      </c>
      <c r="AA19" s="14"/>
      <c r="AC19" s="45"/>
    </row>
    <row r="20" spans="1:29">
      <c r="B20" s="1" t="s">
        <v>28</v>
      </c>
      <c r="C20" s="9"/>
      <c r="D20" s="9">
        <f t="shared" si="3"/>
        <v>-4900</v>
      </c>
      <c r="E20" s="9"/>
      <c r="F20" s="11">
        <f t="shared" si="4"/>
        <v>-8068</v>
      </c>
      <c r="G20" s="12"/>
      <c r="H20" s="11">
        <v>-6093</v>
      </c>
      <c r="I20" s="12">
        <v>0</v>
      </c>
      <c r="J20" s="11">
        <v>-3913</v>
      </c>
      <c r="K20" s="12"/>
      <c r="L20" s="11">
        <v>-1364</v>
      </c>
      <c r="M20" s="11"/>
      <c r="N20" s="11">
        <v>-1803</v>
      </c>
      <c r="O20" s="12"/>
      <c r="P20" s="11">
        <v>-1710</v>
      </c>
      <c r="Q20" s="12"/>
      <c r="R20" s="11">
        <v>-1387</v>
      </c>
      <c r="S20" s="12"/>
      <c r="T20" s="3">
        <v>-1105</v>
      </c>
      <c r="U20" s="3"/>
      <c r="V20" s="3">
        <v>-2300</v>
      </c>
      <c r="W20" s="3"/>
      <c r="X20" s="2">
        <v>-2223</v>
      </c>
      <c r="Y20" s="3">
        <v>0</v>
      </c>
      <c r="Z20" s="2">
        <v>-2440</v>
      </c>
      <c r="AA20" s="14"/>
      <c r="AC20" s="45"/>
    </row>
    <row r="21" spans="1:29">
      <c r="B21" s="1" t="s">
        <v>29</v>
      </c>
      <c r="D21" s="9">
        <f t="shared" si="3"/>
        <v>11829</v>
      </c>
      <c r="F21" s="11">
        <f t="shared" si="4"/>
        <v>49218</v>
      </c>
      <c r="G21" s="12"/>
      <c r="H21" s="14">
        <v>27730</v>
      </c>
      <c r="I21" s="23">
        <v>0</v>
      </c>
      <c r="J21" s="14">
        <v>16274</v>
      </c>
      <c r="L21" s="14">
        <v>10377</v>
      </c>
      <c r="N21" s="14">
        <v>39204</v>
      </c>
      <c r="P21" s="14">
        <v>-7015</v>
      </c>
      <c r="R21" s="14">
        <v>-20360</v>
      </c>
      <c r="T21" s="23">
        <v>10160</v>
      </c>
      <c r="V21" s="23">
        <v>32128</v>
      </c>
      <c r="X21" s="14">
        <v>3601</v>
      </c>
      <c r="Y21" s="23">
        <v>0</v>
      </c>
      <c r="Z21" s="14">
        <v>3329</v>
      </c>
      <c r="AA21" s="14"/>
      <c r="AC21" s="45"/>
    </row>
    <row r="22" spans="1:29">
      <c r="B22" s="1" t="s">
        <v>30</v>
      </c>
      <c r="C22" s="9"/>
      <c r="D22" s="9">
        <f t="shared" si="3"/>
        <v>0</v>
      </c>
      <c r="E22" s="9"/>
      <c r="F22" s="11">
        <f t="shared" si="4"/>
        <v>0</v>
      </c>
      <c r="G22" s="12"/>
      <c r="H22" s="11">
        <v>162</v>
      </c>
      <c r="I22" s="12">
        <v>0</v>
      </c>
      <c r="J22" s="11">
        <v>-1449</v>
      </c>
      <c r="K22" s="12"/>
      <c r="L22" s="11">
        <v>0</v>
      </c>
      <c r="M22" s="11"/>
      <c r="N22" s="11">
        <v>0</v>
      </c>
      <c r="O22" s="12"/>
      <c r="P22" s="11">
        <v>0</v>
      </c>
      <c r="Q22" s="12"/>
      <c r="R22" s="11">
        <v>0</v>
      </c>
      <c r="S22" s="12"/>
      <c r="T22" s="12">
        <v>0</v>
      </c>
      <c r="U22" s="12"/>
      <c r="V22" s="12">
        <v>0</v>
      </c>
      <c r="W22" s="12"/>
      <c r="X22" s="11">
        <v>0</v>
      </c>
      <c r="Y22" s="12">
        <v>0</v>
      </c>
      <c r="Z22" s="11">
        <v>0</v>
      </c>
      <c r="AA22" s="14"/>
      <c r="AC22" s="45"/>
    </row>
    <row r="23" spans="1:29">
      <c r="B23" s="1" t="s">
        <v>89</v>
      </c>
      <c r="C23" s="9"/>
      <c r="D23" s="9">
        <f t="shared" si="3"/>
        <v>-48</v>
      </c>
      <c r="E23" s="9"/>
      <c r="F23" s="50">
        <f t="shared" si="4"/>
        <v>-1510</v>
      </c>
      <c r="G23" s="12"/>
      <c r="H23" s="50">
        <v>-1489</v>
      </c>
      <c r="I23" s="12">
        <v>0</v>
      </c>
      <c r="J23" s="50">
        <v>631</v>
      </c>
      <c r="K23" s="12"/>
      <c r="L23" s="50">
        <v>-1252</v>
      </c>
      <c r="M23" s="12"/>
      <c r="N23" s="12">
        <v>0</v>
      </c>
      <c r="O23" s="12"/>
      <c r="P23" s="12">
        <v>0</v>
      </c>
      <c r="Q23" s="12"/>
      <c r="R23" s="12">
        <v>-48</v>
      </c>
      <c r="S23" s="12"/>
      <c r="T23" s="12">
        <v>-8</v>
      </c>
      <c r="U23" s="12"/>
      <c r="V23" s="12">
        <v>-801</v>
      </c>
      <c r="W23" s="12"/>
      <c r="X23" s="50">
        <v>-5</v>
      </c>
      <c r="Y23" s="12">
        <v>0</v>
      </c>
      <c r="Z23" s="50">
        <v>-696</v>
      </c>
      <c r="AA23" s="14"/>
      <c r="AC23" s="45"/>
    </row>
    <row r="24" spans="1:29">
      <c r="B24" s="16" t="s">
        <v>84</v>
      </c>
      <c r="C24" s="9"/>
      <c r="D24" s="52">
        <f>SUM(D17:D23)</f>
        <v>-97442</v>
      </c>
      <c r="E24" s="9"/>
      <c r="F24" s="53">
        <f>SUM(F17:F23)</f>
        <v>19823.660757230129</v>
      </c>
      <c r="G24" s="46">
        <f t="shared" ref="G24" si="5">SUM(G17:G23)</f>
        <v>0</v>
      </c>
      <c r="H24" s="53">
        <f>ROUND(SUM(H17:H23),0)</f>
        <v>8131</v>
      </c>
      <c r="I24" s="46">
        <f>ROUND(SUM(I17:I23),0)</f>
        <v>0</v>
      </c>
      <c r="J24" s="53">
        <f>ROUND(SUM(J17:J23),0)</f>
        <v>-40316</v>
      </c>
      <c r="K24" s="46"/>
      <c r="L24" s="53">
        <f>ROUND(SUM(L17:L23),0)</f>
        <v>-13564</v>
      </c>
      <c r="M24" s="53"/>
      <c r="N24" s="52">
        <f>ROUND(SUM(N17:N23),0)</f>
        <v>18261</v>
      </c>
      <c r="O24" s="46"/>
      <c r="P24" s="52">
        <f>ROUND(SUM(P17:P23),0)</f>
        <v>-23251</v>
      </c>
      <c r="Q24" s="46"/>
      <c r="R24" s="52">
        <f>ROUND(SUM(R17:R23),0)</f>
        <v>-92452</v>
      </c>
      <c r="S24" s="46"/>
      <c r="T24" s="52">
        <f>ROUND(SUM(T17:T23),0)</f>
        <v>2166</v>
      </c>
      <c r="U24" s="46"/>
      <c r="V24" s="52">
        <f>ROUND(SUM(V17:V23),0)</f>
        <v>5121</v>
      </c>
      <c r="W24" s="46"/>
      <c r="X24" s="53">
        <f>ROUND(SUM(X17:X23),0)</f>
        <v>31198</v>
      </c>
      <c r="Y24" s="46"/>
      <c r="Z24" s="53">
        <f>ROUND(SUM(Z17:Z23),0)</f>
        <v>-18661</v>
      </c>
      <c r="AA24" s="14"/>
      <c r="AC24" s="45"/>
    </row>
    <row r="25" spans="1:29">
      <c r="B25" s="1" t="s">
        <v>85</v>
      </c>
      <c r="C25" s="9"/>
      <c r="D25" s="9">
        <f t="shared" si="3"/>
        <v>-3049</v>
      </c>
      <c r="E25" s="9"/>
      <c r="F25" s="2">
        <f t="shared" si="4"/>
        <v>-25428</v>
      </c>
      <c r="G25" s="3"/>
      <c r="H25" s="2">
        <v>-21580</v>
      </c>
      <c r="I25" s="3">
        <v>0</v>
      </c>
      <c r="J25" s="2">
        <v>-3979</v>
      </c>
      <c r="K25" s="3"/>
      <c r="L25" s="2">
        <v>-405</v>
      </c>
      <c r="M25" s="2"/>
      <c r="N25" s="2">
        <v>805</v>
      </c>
      <c r="O25" s="3"/>
      <c r="P25" s="2">
        <v>-11201</v>
      </c>
      <c r="Q25" s="3"/>
      <c r="R25" s="2">
        <v>7347</v>
      </c>
      <c r="S25" s="3"/>
      <c r="T25" s="3">
        <v>4830</v>
      </c>
      <c r="U25" s="3"/>
      <c r="V25" s="3">
        <v>-15822</v>
      </c>
      <c r="W25" s="3"/>
      <c r="X25" s="2">
        <v>-11518</v>
      </c>
      <c r="Y25" s="3">
        <v>0</v>
      </c>
      <c r="Z25" s="2">
        <v>-2918</v>
      </c>
      <c r="AA25" s="14"/>
      <c r="AC25" s="45"/>
    </row>
    <row r="26" spans="1:29" s="26" customFormat="1">
      <c r="A26" s="22"/>
      <c r="B26" s="1"/>
      <c r="C26" s="9"/>
      <c r="D26" s="9"/>
      <c r="E26" s="9"/>
      <c r="F26" s="4"/>
      <c r="G26" s="5"/>
      <c r="H26" s="4"/>
      <c r="I26" s="5"/>
      <c r="J26" s="4"/>
      <c r="K26" s="5"/>
      <c r="L26" s="4"/>
      <c r="M26" s="4"/>
      <c r="N26" s="4"/>
      <c r="O26" s="5"/>
      <c r="P26" s="4"/>
      <c r="Q26" s="5"/>
      <c r="R26" s="4"/>
      <c r="S26" s="5"/>
      <c r="T26" s="5"/>
      <c r="U26" s="5"/>
      <c r="V26" s="5"/>
      <c r="W26" s="5"/>
      <c r="X26" s="4"/>
      <c r="Y26" s="5"/>
      <c r="Z26" s="4"/>
      <c r="AA26" s="14"/>
      <c r="AC26" s="54"/>
    </row>
    <row r="27" spans="1:29" s="26" customFormat="1">
      <c r="A27" s="22"/>
      <c r="B27" s="6" t="s">
        <v>86</v>
      </c>
      <c r="C27" s="9"/>
      <c r="D27" s="55">
        <f>D24+D25</f>
        <v>-100491</v>
      </c>
      <c r="E27" s="9"/>
      <c r="F27" s="7">
        <f>F24+F25</f>
        <v>-5604.3392427698709</v>
      </c>
      <c r="G27" s="5">
        <f t="shared" ref="G27" si="6">G24+G25</f>
        <v>0</v>
      </c>
      <c r="H27" s="7">
        <f>ROUND(H24+H25,0)</f>
        <v>-13449</v>
      </c>
      <c r="I27" s="5">
        <f>ROUND(I24+I25,0)</f>
        <v>0</v>
      </c>
      <c r="J27" s="7">
        <f>ROUND(J24+J25,0)</f>
        <v>-44295</v>
      </c>
      <c r="K27" s="5"/>
      <c r="L27" s="7">
        <f>ROUND(L24+L25,0)</f>
        <v>-13969</v>
      </c>
      <c r="M27" s="5"/>
      <c r="N27" s="7">
        <f>ROUND(N24+N25,0)</f>
        <v>19066</v>
      </c>
      <c r="O27" s="5"/>
      <c r="P27" s="7">
        <f>ROUND(P24+P25,0)</f>
        <v>-34452</v>
      </c>
      <c r="Q27" s="5"/>
      <c r="R27" s="7">
        <f>ROUND(R24+R25,0)</f>
        <v>-85105</v>
      </c>
      <c r="S27" s="5"/>
      <c r="T27" s="7">
        <f>ROUND(T24+T25,0)</f>
        <v>6996</v>
      </c>
      <c r="U27" s="5"/>
      <c r="V27" s="7">
        <f>ROUND(V24+V25,0)</f>
        <v>-10701</v>
      </c>
      <c r="W27" s="5"/>
      <c r="X27" s="7">
        <f>ROUND(X24+X25,0)</f>
        <v>19680</v>
      </c>
      <c r="Y27" s="5"/>
      <c r="Z27" s="7">
        <f>ROUND(Z24+Z25,0)</f>
        <v>-21579</v>
      </c>
      <c r="AA27" s="14"/>
      <c r="AC27" s="54"/>
    </row>
    <row r="28" spans="1:29" s="26" customFormat="1">
      <c r="A28" s="22"/>
      <c r="B28" s="6"/>
      <c r="C28" s="9"/>
      <c r="D28" s="9"/>
      <c r="E28" s="9"/>
      <c r="F28" s="4"/>
      <c r="G28" s="5"/>
      <c r="H28" s="4"/>
      <c r="I28" s="5"/>
      <c r="J28" s="4"/>
      <c r="K28" s="5"/>
      <c r="L28" s="4"/>
      <c r="M28" s="4"/>
      <c r="N28" s="4"/>
      <c r="O28" s="5"/>
      <c r="P28" s="4"/>
      <c r="Q28" s="5"/>
      <c r="R28" s="4"/>
      <c r="S28" s="5"/>
      <c r="T28" s="5"/>
      <c r="U28" s="5"/>
      <c r="V28" s="5"/>
      <c r="W28" s="5"/>
      <c r="X28" s="4"/>
      <c r="Y28" s="5"/>
      <c r="Z28" s="4"/>
      <c r="AA28" s="14"/>
      <c r="AC28" s="54"/>
    </row>
    <row r="29" spans="1:29">
      <c r="B29" s="1" t="s">
        <v>90</v>
      </c>
      <c r="C29" s="9"/>
      <c r="D29" s="9">
        <f t="shared" ref="D29" si="7">R29+P29+N29</f>
        <v>13936</v>
      </c>
      <c r="E29" s="9"/>
      <c r="F29" s="11">
        <f t="shared" ref="F29" si="8">SUM(T29:Z29)</f>
        <v>9034</v>
      </c>
      <c r="G29" s="12"/>
      <c r="H29" s="11">
        <v>1684</v>
      </c>
      <c r="I29" s="12"/>
      <c r="J29" s="11">
        <v>1681</v>
      </c>
      <c r="K29" s="12"/>
      <c r="L29" s="11">
        <v>0</v>
      </c>
      <c r="M29" s="11"/>
      <c r="N29" s="11">
        <v>5856</v>
      </c>
      <c r="O29" s="12"/>
      <c r="P29" s="11">
        <v>3502</v>
      </c>
      <c r="Q29" s="12"/>
      <c r="R29" s="11">
        <v>4578</v>
      </c>
      <c r="S29" s="12"/>
      <c r="T29" s="12">
        <v>4982</v>
      </c>
      <c r="U29" s="12"/>
      <c r="V29" s="12">
        <v>1096</v>
      </c>
      <c r="W29" s="12"/>
      <c r="X29" s="11">
        <v>980</v>
      </c>
      <c r="Y29" s="12">
        <v>0</v>
      </c>
      <c r="Z29" s="11">
        <v>1976</v>
      </c>
      <c r="AA29" s="14"/>
      <c r="AC29" s="45"/>
    </row>
    <row r="30" spans="1:29" s="26" customFormat="1" ht="31.8" customHeight="1" thickBot="1">
      <c r="B30" s="8" t="s">
        <v>87</v>
      </c>
      <c r="C30" s="56"/>
      <c r="D30" s="57">
        <f>ROUND(D27+D29,0)</f>
        <v>-86555</v>
      </c>
      <c r="E30" s="56"/>
      <c r="F30" s="57">
        <f>F27+F29</f>
        <v>3429.6607572301291</v>
      </c>
      <c r="G30" s="58">
        <f t="shared" ref="G30" si="9">G27+G29</f>
        <v>0</v>
      </c>
      <c r="H30" s="57">
        <f>ROUND(H27+H29,0)</f>
        <v>-11765</v>
      </c>
      <c r="I30" s="58">
        <f>ROUND(I27+I29,0)</f>
        <v>0</v>
      </c>
      <c r="J30" s="57">
        <f>ROUND(J27+J29,0)</f>
        <v>-42614</v>
      </c>
      <c r="K30" s="58"/>
      <c r="L30" s="57">
        <f>ROUND(L27+L29,0)</f>
        <v>-13969</v>
      </c>
      <c r="M30" s="58"/>
      <c r="N30" s="57">
        <f>ROUND(N27+N29,0)</f>
        <v>24922</v>
      </c>
      <c r="O30" s="58"/>
      <c r="P30" s="57">
        <f>ROUND(P27+P29,0)</f>
        <v>-30950</v>
      </c>
      <c r="Q30" s="58"/>
      <c r="R30" s="57">
        <f>ROUND(R27+R29,0)</f>
        <v>-80527</v>
      </c>
      <c r="S30" s="58"/>
      <c r="T30" s="57">
        <f>ROUND(T27+T29,0)</f>
        <v>11978</v>
      </c>
      <c r="U30" s="58"/>
      <c r="V30" s="57">
        <f>ROUND(V27+V29,0)</f>
        <v>-9605</v>
      </c>
      <c r="W30" s="58"/>
      <c r="X30" s="57">
        <f>ROUND(X27+X29,0)</f>
        <v>20660</v>
      </c>
      <c r="Y30" s="58"/>
      <c r="Z30" s="57">
        <f>ROUND(Z27+Z29,0)</f>
        <v>-19603</v>
      </c>
      <c r="AA30" s="14"/>
      <c r="AC30" s="45"/>
    </row>
    <row r="31" spans="1:29">
      <c r="B31" s="1"/>
      <c r="C31" s="9"/>
      <c r="D31" s="9"/>
      <c r="E31" s="9"/>
      <c r="F31" s="11"/>
      <c r="G31" s="12"/>
      <c r="H31" s="11"/>
      <c r="I31" s="12"/>
      <c r="J31" s="11"/>
      <c r="K31" s="12"/>
      <c r="L31" s="11"/>
      <c r="M31" s="11"/>
      <c r="N31" s="11"/>
      <c r="O31" s="12"/>
      <c r="P31" s="11"/>
      <c r="Q31" s="12"/>
      <c r="R31" s="11"/>
      <c r="S31" s="12"/>
      <c r="T31" s="12"/>
      <c r="U31" s="12"/>
      <c r="V31" s="12"/>
      <c r="W31" s="12"/>
      <c r="X31" s="11"/>
      <c r="Y31" s="12"/>
      <c r="Z31" s="11"/>
    </row>
    <row r="32" spans="1:29">
      <c r="B32" s="59"/>
      <c r="C32" s="9"/>
      <c r="D32" s="9"/>
      <c r="E32" s="9"/>
      <c r="F32" s="11"/>
      <c r="G32" s="12"/>
      <c r="H32" s="11"/>
      <c r="I32" s="12"/>
      <c r="J32" s="11"/>
      <c r="K32" s="12"/>
      <c r="L32" s="11"/>
      <c r="M32" s="11"/>
      <c r="N32" s="11"/>
      <c r="O32" s="12"/>
      <c r="P32" s="11"/>
      <c r="Q32" s="12"/>
      <c r="R32" s="11"/>
      <c r="S32" s="12"/>
      <c r="T32" s="12"/>
      <c r="U32" s="12"/>
      <c r="V32" s="12"/>
      <c r="W32" s="12"/>
      <c r="X32" s="11"/>
      <c r="Y32" s="12"/>
      <c r="Z32" s="11"/>
    </row>
    <row r="33" spans="2:26">
      <c r="B33" s="59"/>
      <c r="C33" s="9"/>
      <c r="D33" s="9"/>
      <c r="E33" s="9"/>
      <c r="F33" s="11"/>
      <c r="G33" s="12"/>
      <c r="H33" s="11"/>
      <c r="I33" s="12"/>
      <c r="J33" s="11"/>
      <c r="K33" s="12"/>
      <c r="L33" s="11"/>
      <c r="M33" s="11"/>
      <c r="N33" s="11"/>
      <c r="O33" s="12"/>
      <c r="P33" s="11"/>
      <c r="Q33" s="12"/>
      <c r="R33" s="11"/>
      <c r="S33" s="12"/>
      <c r="T33" s="12"/>
      <c r="U33" s="12"/>
      <c r="V33" s="12"/>
      <c r="W33" s="12"/>
      <c r="X33" s="11"/>
      <c r="Y33" s="12"/>
      <c r="Z33" s="11"/>
    </row>
    <row r="34" spans="2:26">
      <c r="B34" s="60"/>
      <c r="C34" s="9"/>
      <c r="D34" s="9"/>
      <c r="E34" s="9"/>
      <c r="F34" s="61"/>
      <c r="G34" s="62"/>
      <c r="H34" s="61"/>
      <c r="I34" s="62"/>
      <c r="J34" s="61"/>
      <c r="K34" s="62"/>
      <c r="L34" s="61"/>
      <c r="M34" s="61"/>
      <c r="N34" s="61"/>
      <c r="O34" s="62"/>
      <c r="P34" s="61"/>
      <c r="Q34" s="62"/>
      <c r="R34" s="61"/>
      <c r="S34" s="62"/>
      <c r="T34" s="62"/>
      <c r="U34" s="62"/>
      <c r="V34" s="62"/>
      <c r="W34" s="62"/>
      <c r="X34" s="61"/>
      <c r="Y34" s="62"/>
      <c r="Z34" s="61"/>
    </row>
    <row r="35" spans="2:26" ht="13.8">
      <c r="B35" s="63" t="s">
        <v>31</v>
      </c>
      <c r="C35" s="9"/>
      <c r="D35" s="9"/>
      <c r="E35" s="9"/>
      <c r="F35" s="61"/>
      <c r="G35" s="62"/>
      <c r="H35" s="61"/>
      <c r="I35" s="62"/>
      <c r="J35" s="61"/>
      <c r="K35" s="62"/>
      <c r="L35" s="61"/>
      <c r="M35" s="61"/>
      <c r="N35" s="61"/>
      <c r="O35" s="62"/>
      <c r="P35" s="61"/>
      <c r="Q35" s="62"/>
      <c r="R35" s="61"/>
      <c r="S35" s="62"/>
      <c r="T35" s="62"/>
      <c r="U35" s="62"/>
      <c r="V35" s="62"/>
      <c r="W35" s="62"/>
      <c r="X35" s="61"/>
      <c r="Y35" s="62"/>
      <c r="Z35" s="61"/>
    </row>
    <row r="36" spans="2:26" ht="13.8">
      <c r="B36" s="63"/>
      <c r="C36" s="9"/>
      <c r="D36" s="64" t="s">
        <v>32</v>
      </c>
      <c r="E36" s="9"/>
      <c r="F36" s="65" t="s">
        <v>33</v>
      </c>
      <c r="G36" s="65"/>
      <c r="H36" s="65"/>
      <c r="I36" s="65"/>
      <c r="J36" s="65"/>
      <c r="K36" s="65"/>
      <c r="L36" s="65"/>
      <c r="M36" s="64"/>
      <c r="N36" s="64" t="s">
        <v>32</v>
      </c>
      <c r="O36" s="66"/>
      <c r="P36" s="64" t="s">
        <v>34</v>
      </c>
      <c r="Q36" s="66"/>
      <c r="R36" s="64" t="s">
        <v>35</v>
      </c>
      <c r="S36" s="66"/>
      <c r="T36" s="64" t="s">
        <v>33</v>
      </c>
      <c r="U36" s="67"/>
      <c r="V36" s="64" t="s">
        <v>32</v>
      </c>
      <c r="W36" s="67"/>
      <c r="X36" s="64" t="s">
        <v>34</v>
      </c>
      <c r="Y36" s="62"/>
      <c r="Z36" s="64" t="s">
        <v>35</v>
      </c>
    </row>
    <row r="37" spans="2:26">
      <c r="B37" s="31"/>
      <c r="C37" s="68"/>
      <c r="D37" s="69" t="s">
        <v>36</v>
      </c>
      <c r="E37" s="68"/>
      <c r="F37" s="69" t="s">
        <v>37</v>
      </c>
      <c r="G37" s="70"/>
      <c r="H37" s="69" t="s">
        <v>38</v>
      </c>
      <c r="I37" s="35"/>
      <c r="J37" s="69" t="s">
        <v>39</v>
      </c>
      <c r="K37" s="35"/>
      <c r="L37" s="69" t="s">
        <v>40</v>
      </c>
      <c r="M37" s="33"/>
      <c r="N37" s="69" t="s">
        <v>36</v>
      </c>
      <c r="O37" s="70"/>
      <c r="P37" s="69" t="s">
        <v>36</v>
      </c>
      <c r="Q37" s="70"/>
      <c r="R37" s="69" t="s">
        <v>36</v>
      </c>
      <c r="S37" s="70"/>
      <c r="T37" s="69" t="s">
        <v>37</v>
      </c>
      <c r="U37" s="35"/>
      <c r="V37" s="69" t="s">
        <v>37</v>
      </c>
      <c r="W37" s="35"/>
      <c r="X37" s="69" t="s">
        <v>37</v>
      </c>
      <c r="Y37" s="71"/>
      <c r="Z37" s="69" t="s">
        <v>37</v>
      </c>
    </row>
    <row r="38" spans="2:26">
      <c r="C38" s="31"/>
      <c r="D38" s="39" t="s">
        <v>21</v>
      </c>
      <c r="E38" s="31"/>
      <c r="F38" s="40" t="s">
        <v>22</v>
      </c>
      <c r="G38" s="41"/>
      <c r="H38" s="40" t="s">
        <v>22</v>
      </c>
      <c r="I38" s="41"/>
      <c r="J38" s="40" t="s">
        <v>22</v>
      </c>
      <c r="K38" s="42"/>
      <c r="L38" s="40" t="s">
        <v>22</v>
      </c>
      <c r="M38" s="40"/>
      <c r="N38" s="39" t="s">
        <v>21</v>
      </c>
      <c r="O38" s="34"/>
      <c r="P38" s="39" t="s">
        <v>21</v>
      </c>
      <c r="Q38" s="34"/>
      <c r="R38" s="39" t="s">
        <v>21</v>
      </c>
      <c r="S38" s="34"/>
      <c r="T38" s="40" t="s">
        <v>22</v>
      </c>
      <c r="U38" s="34"/>
      <c r="V38" s="40" t="s">
        <v>22</v>
      </c>
      <c r="W38" s="34"/>
      <c r="X38" s="40" t="s">
        <v>22</v>
      </c>
      <c r="Y38" s="35"/>
      <c r="Z38" s="40" t="s">
        <v>22</v>
      </c>
    </row>
    <row r="39" spans="2:26">
      <c r="C39" s="31"/>
      <c r="D39" s="39"/>
      <c r="E39" s="31"/>
      <c r="F39" s="40"/>
      <c r="G39" s="41"/>
      <c r="H39" s="40"/>
      <c r="I39" s="41"/>
      <c r="J39" s="40"/>
      <c r="K39" s="42"/>
      <c r="L39" s="40"/>
      <c r="M39" s="40"/>
      <c r="N39" s="39"/>
      <c r="O39" s="34"/>
      <c r="P39" s="39"/>
      <c r="Q39" s="34"/>
      <c r="R39" s="39"/>
      <c r="S39" s="34"/>
      <c r="T39" s="40"/>
      <c r="U39" s="34"/>
      <c r="V39" s="40"/>
      <c r="W39" s="34"/>
      <c r="X39" s="40"/>
      <c r="Y39" s="35"/>
      <c r="Z39" s="40"/>
    </row>
    <row r="40" spans="2:26">
      <c r="B40" s="6" t="s">
        <v>41</v>
      </c>
      <c r="C40" s="9"/>
      <c r="D40" s="9"/>
      <c r="E40" s="9"/>
      <c r="F40" s="44"/>
      <c r="G40" s="34"/>
      <c r="H40" s="44"/>
      <c r="I40" s="34"/>
      <c r="J40" s="44"/>
      <c r="K40" s="34"/>
      <c r="L40" s="44"/>
      <c r="M40" s="44"/>
      <c r="N40" s="44"/>
      <c r="O40" s="34"/>
      <c r="P40" s="44"/>
      <c r="Q40" s="34"/>
      <c r="R40" s="44"/>
      <c r="S40" s="34"/>
      <c r="T40" s="34"/>
      <c r="U40" s="34"/>
      <c r="V40" s="34"/>
      <c r="W40" s="34"/>
      <c r="X40" s="44"/>
      <c r="Y40" s="34"/>
      <c r="Z40" s="44"/>
    </row>
    <row r="41" spans="2:26">
      <c r="B41" s="72" t="s">
        <v>42</v>
      </c>
      <c r="C41" s="9"/>
      <c r="D41" s="9"/>
      <c r="E41" s="9"/>
      <c r="F41" s="73"/>
      <c r="G41" s="74"/>
      <c r="H41" s="73"/>
      <c r="I41" s="74"/>
      <c r="J41" s="73"/>
      <c r="K41" s="74"/>
      <c r="L41" s="73"/>
      <c r="M41" s="73"/>
      <c r="N41" s="73"/>
      <c r="O41" s="74"/>
      <c r="P41" s="73"/>
      <c r="Q41" s="74"/>
      <c r="R41" s="73"/>
      <c r="S41" s="74"/>
      <c r="T41" s="74"/>
      <c r="U41" s="74"/>
      <c r="V41" s="74"/>
      <c r="W41" s="74"/>
      <c r="X41" s="73"/>
      <c r="Y41" s="74"/>
      <c r="Z41" s="73"/>
    </row>
    <row r="42" spans="2:26">
      <c r="B42" s="15" t="s">
        <v>43</v>
      </c>
      <c r="C42" s="9"/>
      <c r="D42" s="9">
        <f t="shared" ref="D42:D47" si="10">N42</f>
        <v>57187</v>
      </c>
      <c r="E42" s="9"/>
      <c r="F42" s="11">
        <f>T42</f>
        <v>97807</v>
      </c>
      <c r="G42" s="12"/>
      <c r="H42" s="11">
        <v>126779</v>
      </c>
      <c r="I42" s="12">
        <v>0</v>
      </c>
      <c r="J42" s="11">
        <v>17343</v>
      </c>
      <c r="K42" s="12"/>
      <c r="L42" s="11">
        <v>9143</v>
      </c>
      <c r="M42" s="11"/>
      <c r="N42" s="12">
        <v>57187</v>
      </c>
      <c r="O42" s="75"/>
      <c r="P42" s="12">
        <v>67305</v>
      </c>
      <c r="Q42" s="75"/>
      <c r="R42" s="12">
        <v>51930</v>
      </c>
      <c r="S42" s="75"/>
      <c r="T42" s="12">
        <v>97807</v>
      </c>
      <c r="U42" s="12"/>
      <c r="V42" s="12">
        <v>138674</v>
      </c>
      <c r="W42" s="12"/>
      <c r="X42" s="11">
        <v>107676</v>
      </c>
      <c r="Y42" s="12"/>
      <c r="Z42" s="11">
        <v>130457</v>
      </c>
    </row>
    <row r="43" spans="2:26">
      <c r="B43" s="15" t="s">
        <v>44</v>
      </c>
      <c r="C43" s="9"/>
      <c r="D43" s="9">
        <f t="shared" si="10"/>
        <v>197594</v>
      </c>
      <c r="E43" s="9"/>
      <c r="F43" s="11">
        <f t="shared" ref="F43:F47" si="11">T43</f>
        <v>201578</v>
      </c>
      <c r="G43" s="12"/>
      <c r="H43" s="11">
        <v>56275</v>
      </c>
      <c r="I43" s="12">
        <v>0</v>
      </c>
      <c r="J43" s="11">
        <v>74165</v>
      </c>
      <c r="K43" s="12"/>
      <c r="L43" s="11">
        <v>50403</v>
      </c>
      <c r="M43" s="11"/>
      <c r="N43" s="12">
        <v>197594</v>
      </c>
      <c r="O43" s="75"/>
      <c r="P43" s="12">
        <v>173500</v>
      </c>
      <c r="Q43" s="75"/>
      <c r="R43" s="12">
        <v>180290</v>
      </c>
      <c r="S43" s="75"/>
      <c r="T43" s="12">
        <v>201578</v>
      </c>
      <c r="U43" s="12"/>
      <c r="V43" s="12">
        <v>274876</v>
      </c>
      <c r="W43" s="12"/>
      <c r="X43" s="11">
        <v>47428</v>
      </c>
      <c r="Y43" s="12"/>
      <c r="Z43" s="11">
        <v>42542</v>
      </c>
    </row>
    <row r="44" spans="2:26">
      <c r="B44" s="15" t="s">
        <v>45</v>
      </c>
      <c r="C44" s="9"/>
      <c r="D44" s="9">
        <f t="shared" si="10"/>
        <v>2314</v>
      </c>
      <c r="E44" s="9"/>
      <c r="F44" s="11">
        <f t="shared" si="11"/>
        <v>5948</v>
      </c>
      <c r="G44" s="12"/>
      <c r="H44" s="11">
        <v>0</v>
      </c>
      <c r="I44" s="12"/>
      <c r="J44" s="11">
        <v>0</v>
      </c>
      <c r="K44" s="12"/>
      <c r="L44" s="11">
        <v>0</v>
      </c>
      <c r="M44" s="11"/>
      <c r="N44" s="12">
        <v>2314</v>
      </c>
      <c r="O44" s="75"/>
      <c r="P44" s="12">
        <v>7802</v>
      </c>
      <c r="Q44" s="75"/>
      <c r="R44" s="12">
        <v>5569</v>
      </c>
      <c r="S44" s="75"/>
      <c r="T44" s="12">
        <v>5948</v>
      </c>
      <c r="U44" s="12"/>
      <c r="V44" s="12">
        <v>0</v>
      </c>
      <c r="W44" s="12"/>
      <c r="X44" s="11">
        <v>0</v>
      </c>
      <c r="Y44" s="12"/>
      <c r="Z44" s="11">
        <v>0</v>
      </c>
    </row>
    <row r="45" spans="2:26">
      <c r="B45" s="15" t="s">
        <v>46</v>
      </c>
      <c r="C45" s="9"/>
      <c r="D45" s="9">
        <f t="shared" si="10"/>
        <v>468159</v>
      </c>
      <c r="E45" s="9"/>
      <c r="F45" s="11">
        <f t="shared" si="11"/>
        <v>381248</v>
      </c>
      <c r="G45" s="12"/>
      <c r="H45" s="11">
        <v>276966</v>
      </c>
      <c r="I45" s="12">
        <v>0</v>
      </c>
      <c r="J45" s="11">
        <v>156368</v>
      </c>
      <c r="K45" s="12"/>
      <c r="L45" s="11">
        <v>134771</v>
      </c>
      <c r="M45" s="11"/>
      <c r="N45" s="12">
        <v>468159</v>
      </c>
      <c r="O45" s="75"/>
      <c r="P45" s="12">
        <v>430510</v>
      </c>
      <c r="Q45" s="75"/>
      <c r="R45" s="12">
        <v>378017</v>
      </c>
      <c r="S45" s="75"/>
      <c r="T45" s="12">
        <v>381248</v>
      </c>
      <c r="U45" s="12"/>
      <c r="V45" s="12">
        <v>301653</v>
      </c>
      <c r="W45" s="12"/>
      <c r="X45" s="11">
        <v>220615</v>
      </c>
      <c r="Y45" s="12"/>
      <c r="Z45" s="11">
        <v>160943</v>
      </c>
    </row>
    <row r="46" spans="2:26">
      <c r="B46" s="15" t="s">
        <v>47</v>
      </c>
      <c r="C46" s="9"/>
      <c r="D46" s="9">
        <f t="shared" si="10"/>
        <v>70549</v>
      </c>
      <c r="E46" s="9"/>
      <c r="F46" s="11">
        <f t="shared" si="11"/>
        <v>45462</v>
      </c>
      <c r="G46" s="12"/>
      <c r="H46" s="11">
        <v>43058</v>
      </c>
      <c r="I46" s="12">
        <v>0</v>
      </c>
      <c r="J46" s="11">
        <v>17487</v>
      </c>
      <c r="K46" s="12"/>
      <c r="L46" s="11">
        <v>40077</v>
      </c>
      <c r="M46" s="11"/>
      <c r="N46" s="12">
        <v>70549</v>
      </c>
      <c r="O46" s="75"/>
      <c r="P46" s="12">
        <v>48939</v>
      </c>
      <c r="Q46" s="75"/>
      <c r="R46" s="12">
        <v>56640</v>
      </c>
      <c r="S46" s="75"/>
      <c r="T46" s="12">
        <v>45462</v>
      </c>
      <c r="U46" s="12"/>
      <c r="V46" s="12">
        <v>47823</v>
      </c>
      <c r="W46" s="12"/>
      <c r="X46" s="11">
        <v>43199</v>
      </c>
      <c r="Y46" s="12"/>
      <c r="Z46" s="11">
        <v>52513</v>
      </c>
    </row>
    <row r="47" spans="2:26">
      <c r="B47" s="15" t="s">
        <v>48</v>
      </c>
      <c r="C47" s="9"/>
      <c r="D47" s="9">
        <f t="shared" si="10"/>
        <v>0</v>
      </c>
      <c r="E47" s="9"/>
      <c r="F47" s="11">
        <f t="shared" si="11"/>
        <v>2940</v>
      </c>
      <c r="G47" s="12"/>
      <c r="H47" s="11">
        <v>18392</v>
      </c>
      <c r="I47" s="12">
        <v>0</v>
      </c>
      <c r="J47" s="11">
        <v>25748</v>
      </c>
      <c r="K47" s="12"/>
      <c r="L47" s="11">
        <v>0</v>
      </c>
      <c r="M47" s="11"/>
      <c r="N47" s="12"/>
      <c r="O47" s="75"/>
      <c r="P47" s="12">
        <v>0</v>
      </c>
      <c r="Q47" s="75"/>
      <c r="R47" s="12">
        <v>2940</v>
      </c>
      <c r="S47" s="75"/>
      <c r="T47" s="12">
        <v>2940</v>
      </c>
      <c r="U47" s="12"/>
      <c r="V47" s="12">
        <v>225</v>
      </c>
      <c r="W47" s="12"/>
      <c r="X47" s="11">
        <v>0</v>
      </c>
      <c r="Y47" s="12"/>
      <c r="Z47" s="11">
        <v>0</v>
      </c>
    </row>
    <row r="48" spans="2:26">
      <c r="B48" s="76" t="s">
        <v>49</v>
      </c>
      <c r="C48" s="9"/>
      <c r="D48" s="52">
        <f>SUM(D42:D47)</f>
        <v>795803</v>
      </c>
      <c r="E48" s="9"/>
      <c r="F48" s="52">
        <f>SUM(F42:F47)</f>
        <v>734983</v>
      </c>
      <c r="G48" s="46">
        <f t="shared" ref="G48:P48" si="12">SUM(G42:G47)</f>
        <v>0</v>
      </c>
      <c r="H48" s="52">
        <f>ROUND(SUM(H42:H47),0)</f>
        <v>521470</v>
      </c>
      <c r="I48" s="46">
        <f>ROUND(SUM(I42:I47),0)</f>
        <v>0</v>
      </c>
      <c r="J48" s="52">
        <f>ROUND(SUM(J42:J47),0)</f>
        <v>291111</v>
      </c>
      <c r="K48" s="46">
        <f>ROUND(SUM(K42:K47),0)</f>
        <v>0</v>
      </c>
      <c r="L48" s="52">
        <f t="shared" si="12"/>
        <v>234394</v>
      </c>
      <c r="M48" s="46"/>
      <c r="N48" s="52">
        <f t="shared" si="12"/>
        <v>795803</v>
      </c>
      <c r="O48" s="75"/>
      <c r="P48" s="52">
        <f t="shared" si="12"/>
        <v>728056</v>
      </c>
      <c r="Q48" s="75"/>
      <c r="R48" s="52">
        <f>ROUND(SUM(R42:R47),0)</f>
        <v>675386</v>
      </c>
      <c r="S48" s="75"/>
      <c r="T48" s="52">
        <f>ROUND(SUM(T42:T47),0)</f>
        <v>734983</v>
      </c>
      <c r="U48" s="12"/>
      <c r="V48" s="52">
        <f t="shared" ref="V48" si="13">SUM(V42:V47)</f>
        <v>763251</v>
      </c>
      <c r="W48" s="12"/>
      <c r="X48" s="52">
        <f>ROUND(SUM(X42:X47),0)</f>
        <v>418918</v>
      </c>
      <c r="Y48" s="12"/>
      <c r="Z48" s="52">
        <f>ROUND(SUM(Z42:Z47),0)</f>
        <v>386455</v>
      </c>
    </row>
    <row r="49" spans="2:27">
      <c r="B49" s="76"/>
      <c r="C49" s="9"/>
      <c r="D49" s="9"/>
      <c r="E49" s="9"/>
      <c r="F49" s="11"/>
      <c r="G49" s="12"/>
      <c r="H49" s="11"/>
      <c r="I49" s="12"/>
      <c r="J49" s="11"/>
      <c r="K49" s="12"/>
      <c r="L49" s="11"/>
      <c r="M49" s="11"/>
      <c r="N49" s="12"/>
      <c r="O49" s="75"/>
      <c r="P49" s="12"/>
      <c r="Q49" s="75"/>
      <c r="R49" s="12"/>
      <c r="S49" s="75"/>
      <c r="T49" s="12"/>
      <c r="U49" s="12"/>
      <c r="V49" s="12"/>
      <c r="W49" s="12"/>
      <c r="X49" s="11"/>
      <c r="Y49" s="12"/>
      <c r="Z49" s="11"/>
    </row>
    <row r="50" spans="2:27">
      <c r="B50" s="15" t="s">
        <v>50</v>
      </c>
      <c r="C50" s="9"/>
      <c r="D50" s="9">
        <f t="shared" ref="D50:D57" si="14">N50</f>
        <v>16144</v>
      </c>
      <c r="E50" s="9"/>
      <c r="F50" s="10">
        <f>T50</f>
        <v>23390</v>
      </c>
      <c r="G50" s="77"/>
      <c r="H50" s="10">
        <v>25632</v>
      </c>
      <c r="I50" s="77">
        <v>0</v>
      </c>
      <c r="J50" s="10">
        <v>11358</v>
      </c>
      <c r="K50" s="77"/>
      <c r="L50" s="10">
        <v>979</v>
      </c>
      <c r="M50" s="10"/>
      <c r="N50" s="77">
        <v>16144</v>
      </c>
      <c r="O50" s="75"/>
      <c r="P50" s="77">
        <v>25963</v>
      </c>
      <c r="Q50" s="75"/>
      <c r="R50" s="77">
        <v>24114</v>
      </c>
      <c r="S50" s="75"/>
      <c r="T50" s="77">
        <v>23390</v>
      </c>
      <c r="U50" s="78"/>
      <c r="V50" s="77">
        <v>27520</v>
      </c>
      <c r="W50" s="78"/>
      <c r="X50" s="10">
        <v>28462</v>
      </c>
      <c r="Y50" s="78">
        <v>0</v>
      </c>
      <c r="Z50" s="10">
        <v>28771</v>
      </c>
    </row>
    <row r="51" spans="2:27">
      <c r="B51" s="15" t="s">
        <v>51</v>
      </c>
      <c r="C51" s="9"/>
      <c r="D51" s="9">
        <f t="shared" si="14"/>
        <v>129382</v>
      </c>
      <c r="E51" s="9"/>
      <c r="F51" s="11">
        <f t="shared" ref="F51:F57" si="15">T51</f>
        <v>111990</v>
      </c>
      <c r="G51" s="12"/>
      <c r="H51" s="11">
        <v>66818</v>
      </c>
      <c r="I51" s="12">
        <v>0</v>
      </c>
      <c r="J51" s="11">
        <v>57896</v>
      </c>
      <c r="K51" s="12"/>
      <c r="L51" s="11">
        <v>29254</v>
      </c>
      <c r="M51" s="11"/>
      <c r="N51" s="12">
        <v>129382</v>
      </c>
      <c r="O51" s="75"/>
      <c r="P51" s="12">
        <v>128743</v>
      </c>
      <c r="Q51" s="75"/>
      <c r="R51" s="12">
        <v>113172</v>
      </c>
      <c r="S51" s="75"/>
      <c r="T51" s="12">
        <v>111990</v>
      </c>
      <c r="U51" s="12"/>
      <c r="V51" s="12">
        <v>97751</v>
      </c>
      <c r="W51" s="12"/>
      <c r="X51" s="11">
        <v>70745</v>
      </c>
      <c r="Y51" s="12">
        <v>0</v>
      </c>
      <c r="Z51" s="11">
        <v>68603</v>
      </c>
    </row>
    <row r="52" spans="2:27">
      <c r="B52" s="15" t="s">
        <v>52</v>
      </c>
      <c r="C52" s="9"/>
      <c r="D52" s="9">
        <f t="shared" si="14"/>
        <v>6105</v>
      </c>
      <c r="E52" s="9"/>
      <c r="F52" s="11">
        <f t="shared" si="15"/>
        <v>1065</v>
      </c>
      <c r="G52" s="12"/>
      <c r="H52" s="11">
        <v>1715</v>
      </c>
      <c r="I52" s="12">
        <v>0</v>
      </c>
      <c r="J52" s="11">
        <v>10501</v>
      </c>
      <c r="K52" s="12"/>
      <c r="L52" s="11">
        <v>700</v>
      </c>
      <c r="M52" s="11"/>
      <c r="N52" s="12">
        <v>6105</v>
      </c>
      <c r="O52" s="75"/>
      <c r="P52" s="12">
        <v>1065</v>
      </c>
      <c r="Q52" s="75"/>
      <c r="R52" s="12">
        <v>1065</v>
      </c>
      <c r="S52" s="75"/>
      <c r="T52" s="12">
        <v>1065</v>
      </c>
      <c r="U52" s="12"/>
      <c r="V52" s="12">
        <v>1065</v>
      </c>
      <c r="W52" s="12"/>
      <c r="X52" s="11">
        <v>1065</v>
      </c>
      <c r="Y52" s="12">
        <v>0</v>
      </c>
      <c r="Z52" s="11">
        <v>1065</v>
      </c>
    </row>
    <row r="53" spans="2:27">
      <c r="B53" s="15" t="s">
        <v>53</v>
      </c>
      <c r="C53" s="9"/>
      <c r="D53" s="9">
        <f t="shared" si="14"/>
        <v>8302</v>
      </c>
      <c r="E53" s="9"/>
      <c r="F53" s="11">
        <v>32534</v>
      </c>
      <c r="G53" s="12"/>
      <c r="H53" s="11">
        <v>0</v>
      </c>
      <c r="I53" s="12"/>
      <c r="J53" s="11">
        <v>0</v>
      </c>
      <c r="K53" s="12"/>
      <c r="L53" s="11">
        <v>0</v>
      </c>
      <c r="M53" s="11"/>
      <c r="N53" s="12">
        <v>8302</v>
      </c>
      <c r="O53" s="75"/>
      <c r="P53" s="12">
        <v>7933</v>
      </c>
      <c r="Q53" s="75"/>
      <c r="R53" s="12">
        <v>30525</v>
      </c>
      <c r="S53" s="75"/>
      <c r="T53" s="12">
        <v>32534</v>
      </c>
      <c r="U53" s="12"/>
      <c r="V53" s="12">
        <v>0</v>
      </c>
      <c r="W53" s="12"/>
      <c r="X53" s="11">
        <v>0</v>
      </c>
      <c r="Y53" s="12"/>
      <c r="Z53" s="11">
        <v>0</v>
      </c>
    </row>
    <row r="54" spans="2:27">
      <c r="B54" s="15" t="s">
        <v>54</v>
      </c>
      <c r="C54" s="9"/>
      <c r="D54" s="9">
        <f t="shared" si="14"/>
        <v>118724</v>
      </c>
      <c r="E54" s="9"/>
      <c r="F54" s="11">
        <f t="shared" si="15"/>
        <v>118724</v>
      </c>
      <c r="G54" s="12"/>
      <c r="H54" s="11">
        <v>26231</v>
      </c>
      <c r="I54" s="12">
        <v>0</v>
      </c>
      <c r="J54" s="11">
        <v>16412</v>
      </c>
      <c r="K54" s="12"/>
      <c r="L54" s="11">
        <v>7245</v>
      </c>
      <c r="M54" s="11"/>
      <c r="N54" s="12">
        <v>118724</v>
      </c>
      <c r="O54" s="75"/>
      <c r="P54" s="12">
        <v>118724</v>
      </c>
      <c r="Q54" s="75"/>
      <c r="R54" s="12">
        <v>118724</v>
      </c>
      <c r="S54" s="75"/>
      <c r="T54" s="12">
        <v>118724</v>
      </c>
      <c r="U54" s="12"/>
      <c r="V54" s="12">
        <v>30824</v>
      </c>
      <c r="W54" s="12"/>
      <c r="X54" s="11">
        <v>26231</v>
      </c>
      <c r="Y54" s="12">
        <v>0</v>
      </c>
      <c r="Z54" s="11">
        <v>26231</v>
      </c>
    </row>
    <row r="55" spans="2:27">
      <c r="B55" s="79" t="s">
        <v>55</v>
      </c>
      <c r="C55" s="9"/>
      <c r="D55" s="9">
        <f t="shared" si="14"/>
        <v>14548</v>
      </c>
      <c r="E55" s="9"/>
      <c r="F55" s="11">
        <f t="shared" si="15"/>
        <v>2370</v>
      </c>
      <c r="G55" s="12"/>
      <c r="H55" s="11">
        <v>3893</v>
      </c>
      <c r="I55" s="12">
        <v>0</v>
      </c>
      <c r="J55" s="11">
        <v>1724</v>
      </c>
      <c r="K55" s="12"/>
      <c r="L55" s="11">
        <v>0</v>
      </c>
      <c r="M55" s="11"/>
      <c r="N55" s="12">
        <v>14548</v>
      </c>
      <c r="O55" s="75"/>
      <c r="P55" s="12">
        <v>7786</v>
      </c>
      <c r="Q55" s="75"/>
      <c r="R55" s="12">
        <v>5560</v>
      </c>
      <c r="S55" s="75"/>
      <c r="T55" s="12">
        <v>2370</v>
      </c>
      <c r="U55" s="12"/>
      <c r="V55" s="12">
        <v>2813</v>
      </c>
      <c r="W55" s="12"/>
      <c r="X55" s="11">
        <v>2389</v>
      </c>
      <c r="Y55" s="12">
        <v>0</v>
      </c>
      <c r="Z55" s="11">
        <v>4619</v>
      </c>
    </row>
    <row r="56" spans="2:27">
      <c r="B56" s="15" t="s">
        <v>48</v>
      </c>
      <c r="C56" s="9"/>
      <c r="D56" s="9">
        <f t="shared" si="14"/>
        <v>0</v>
      </c>
      <c r="E56" s="9"/>
      <c r="F56" s="11">
        <f t="shared" si="15"/>
        <v>0</v>
      </c>
      <c r="G56" s="12"/>
      <c r="H56" s="11">
        <v>0</v>
      </c>
      <c r="I56" s="12">
        <v>0</v>
      </c>
      <c r="J56" s="11">
        <v>4065</v>
      </c>
      <c r="K56" s="12"/>
      <c r="L56" s="11">
        <v>3891</v>
      </c>
      <c r="M56" s="11"/>
      <c r="N56" s="12"/>
      <c r="O56" s="75"/>
      <c r="P56" s="12">
        <v>0</v>
      </c>
      <c r="Q56" s="75"/>
      <c r="R56" s="12">
        <v>0</v>
      </c>
      <c r="S56" s="75"/>
      <c r="T56" s="12">
        <v>0</v>
      </c>
      <c r="U56" s="12"/>
      <c r="V56" s="12">
        <v>0</v>
      </c>
      <c r="W56" s="12"/>
      <c r="X56" s="11">
        <v>0</v>
      </c>
      <c r="Y56" s="12">
        <v>0</v>
      </c>
      <c r="Z56" s="11">
        <v>0</v>
      </c>
    </row>
    <row r="57" spans="2:27">
      <c r="B57" s="79" t="s">
        <v>56</v>
      </c>
      <c r="C57" s="9"/>
      <c r="D57" s="9">
        <f t="shared" si="14"/>
        <v>142168</v>
      </c>
      <c r="E57" s="9"/>
      <c r="F57" s="11">
        <f t="shared" si="15"/>
        <v>105501</v>
      </c>
      <c r="G57" s="12"/>
      <c r="H57" s="11">
        <v>98137</v>
      </c>
      <c r="I57" s="12">
        <v>0</v>
      </c>
      <c r="J57" s="11">
        <v>76549</v>
      </c>
      <c r="K57" s="12"/>
      <c r="L57" s="11">
        <v>28833</v>
      </c>
      <c r="M57" s="11"/>
      <c r="N57" s="12">
        <v>142168</v>
      </c>
      <c r="O57" s="75"/>
      <c r="P57" s="12">
        <v>133622</v>
      </c>
      <c r="Q57" s="75"/>
      <c r="R57" s="12">
        <v>110147</v>
      </c>
      <c r="S57" s="75"/>
      <c r="T57" s="12">
        <v>105501</v>
      </c>
      <c r="U57" s="12"/>
      <c r="V57" s="12">
        <v>97956</v>
      </c>
      <c r="W57" s="12"/>
      <c r="X57" s="11">
        <v>85987</v>
      </c>
      <c r="Y57" s="12">
        <v>0</v>
      </c>
      <c r="Z57" s="11">
        <v>95772</v>
      </c>
    </row>
    <row r="58" spans="2:27">
      <c r="B58" s="76" t="s">
        <v>57</v>
      </c>
      <c r="C58" s="9"/>
      <c r="D58" s="52">
        <f>SUM(D50:D57)</f>
        <v>435373</v>
      </c>
      <c r="E58" s="9"/>
      <c r="F58" s="52">
        <f>SUM(F50:F57)</f>
        <v>395574</v>
      </c>
      <c r="G58" s="46"/>
      <c r="H58" s="52">
        <f>ROUND(SUM(H50:H57),0)</f>
        <v>222426</v>
      </c>
      <c r="I58" s="46"/>
      <c r="J58" s="52">
        <f>ROUND(SUM(J50:J57),0)</f>
        <v>178505</v>
      </c>
      <c r="K58" s="46"/>
      <c r="L58" s="52">
        <f>SUM(L50:L57)</f>
        <v>70902</v>
      </c>
      <c r="M58" s="46"/>
      <c r="N58" s="52">
        <f>SUM(N50:N57)</f>
        <v>435373</v>
      </c>
      <c r="O58" s="75"/>
      <c r="P58" s="52">
        <f>SUM(P50:P57)</f>
        <v>423836</v>
      </c>
      <c r="Q58" s="75"/>
      <c r="R58" s="52">
        <f>SUM(R50:R57)</f>
        <v>403307</v>
      </c>
      <c r="S58" s="75"/>
      <c r="T58" s="52">
        <f>SUM(T50:T57)</f>
        <v>395574</v>
      </c>
      <c r="U58" s="46"/>
      <c r="V58" s="52">
        <f>SUM(V50:V57)</f>
        <v>257929</v>
      </c>
      <c r="W58" s="46"/>
      <c r="X58" s="52">
        <f>ROUND(SUM(X50:X57),0)</f>
        <v>214879</v>
      </c>
      <c r="Y58" s="46">
        <f>ROUND(SUM(Y50:Y57),0)</f>
        <v>0</v>
      </c>
      <c r="Z58" s="52">
        <f>ROUND(SUM(Z50:Z57),0)</f>
        <v>225061</v>
      </c>
    </row>
    <row r="59" spans="2:27">
      <c r="B59" s="79"/>
      <c r="C59" s="9"/>
      <c r="D59" s="9"/>
      <c r="E59" s="9"/>
      <c r="N59" s="78"/>
      <c r="O59" s="75"/>
      <c r="P59" s="78"/>
      <c r="Q59" s="75"/>
      <c r="R59" s="78"/>
      <c r="S59" s="75"/>
      <c r="T59" s="78"/>
      <c r="U59" s="78"/>
      <c r="V59" s="78"/>
      <c r="W59" s="78"/>
      <c r="X59" s="80"/>
      <c r="Y59" s="78"/>
      <c r="Z59" s="80"/>
    </row>
    <row r="60" spans="2:27" ht="22.8" customHeight="1">
      <c r="B60" s="6" t="s">
        <v>58</v>
      </c>
      <c r="C60" s="9"/>
      <c r="D60" s="81">
        <f>D48+D58</f>
        <v>1231176</v>
      </c>
      <c r="E60" s="9"/>
      <c r="F60" s="81">
        <f>F48+F58</f>
        <v>1130557</v>
      </c>
      <c r="G60" s="78"/>
      <c r="H60" s="81">
        <f t="shared" ref="H60:L60" si="16">H48+H58</f>
        <v>743896</v>
      </c>
      <c r="I60" s="78">
        <f t="shared" si="16"/>
        <v>0</v>
      </c>
      <c r="J60" s="81">
        <f t="shared" si="16"/>
        <v>469616</v>
      </c>
      <c r="K60" s="78">
        <f t="shared" si="16"/>
        <v>0</v>
      </c>
      <c r="L60" s="81">
        <f t="shared" si="16"/>
        <v>305296</v>
      </c>
      <c r="M60" s="78"/>
      <c r="N60" s="81">
        <f t="shared" ref="N60:P60" si="17">N48+N58</f>
        <v>1231176</v>
      </c>
      <c r="O60" s="77"/>
      <c r="P60" s="81">
        <f t="shared" si="17"/>
        <v>1151892</v>
      </c>
      <c r="Q60" s="77"/>
      <c r="R60" s="81">
        <f t="shared" ref="R60:V60" si="18">R48+R58</f>
        <v>1078693</v>
      </c>
      <c r="S60" s="77"/>
      <c r="T60" s="81">
        <f t="shared" si="18"/>
        <v>1130557</v>
      </c>
      <c r="U60" s="77"/>
      <c r="V60" s="81">
        <f t="shared" si="18"/>
        <v>1021180</v>
      </c>
      <c r="W60" s="77"/>
      <c r="X60" s="81">
        <f>ROUND(X48+X58,0)</f>
        <v>633797</v>
      </c>
      <c r="Y60" s="77"/>
      <c r="Z60" s="81">
        <f>ROUND(Z48+Z58,0)</f>
        <v>611516</v>
      </c>
    </row>
    <row r="61" spans="2:27">
      <c r="B61" s="82"/>
      <c r="C61" s="9"/>
      <c r="D61" s="9"/>
      <c r="E61" s="9"/>
      <c r="F61" s="10"/>
      <c r="G61" s="77"/>
      <c r="H61" s="10"/>
      <c r="I61" s="77"/>
      <c r="J61" s="10"/>
      <c r="K61" s="77"/>
      <c r="L61" s="10"/>
      <c r="M61" s="10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10"/>
      <c r="Y61" s="77"/>
      <c r="Z61" s="10"/>
    </row>
    <row r="62" spans="2:27">
      <c r="B62" s="83" t="s">
        <v>59</v>
      </c>
      <c r="C62" s="9"/>
      <c r="D62" s="9"/>
      <c r="E62" s="9"/>
      <c r="F62" s="11">
        <f>F90-F60</f>
        <v>0</v>
      </c>
      <c r="G62" s="12"/>
      <c r="H62" s="11"/>
      <c r="I62" s="12"/>
      <c r="J62" s="11"/>
      <c r="K62" s="12"/>
      <c r="L62" s="11"/>
      <c r="M62" s="11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1"/>
      <c r="Y62" s="12"/>
      <c r="Z62" s="11"/>
    </row>
    <row r="63" spans="2:27">
      <c r="B63" s="72" t="s">
        <v>60</v>
      </c>
      <c r="C63" s="9"/>
      <c r="D63" s="9"/>
      <c r="E63" s="9"/>
      <c r="F63" s="11"/>
      <c r="G63" s="12"/>
      <c r="H63" s="11"/>
      <c r="I63" s="12"/>
      <c r="J63" s="11"/>
      <c r="K63" s="12"/>
      <c r="L63" s="11"/>
      <c r="M63" s="11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1"/>
      <c r="Y63" s="12"/>
      <c r="Z63" s="11"/>
    </row>
    <row r="64" spans="2:27">
      <c r="B64" s="15" t="s">
        <v>61</v>
      </c>
      <c r="C64" s="9"/>
      <c r="D64" s="9">
        <f>N64</f>
        <v>303965</v>
      </c>
      <c r="E64" s="9"/>
      <c r="F64" s="11">
        <f>T64</f>
        <v>268939</v>
      </c>
      <c r="G64" s="12"/>
      <c r="H64" s="11">
        <v>232276</v>
      </c>
      <c r="I64" s="12">
        <v>0</v>
      </c>
      <c r="J64" s="11">
        <v>144100</v>
      </c>
      <c r="K64" s="12"/>
      <c r="L64" s="11">
        <v>132892</v>
      </c>
      <c r="M64" s="11"/>
      <c r="N64" s="12">
        <v>303965</v>
      </c>
      <c r="O64" s="12"/>
      <c r="P64" s="12">
        <v>289369</v>
      </c>
      <c r="Q64" s="12"/>
      <c r="R64" s="12">
        <v>263851</v>
      </c>
      <c r="S64" s="12"/>
      <c r="T64" s="12">
        <v>268939</v>
      </c>
      <c r="U64" s="12"/>
      <c r="V64" s="12">
        <v>195573</v>
      </c>
      <c r="W64" s="12"/>
      <c r="X64" s="11">
        <v>156016</v>
      </c>
      <c r="Y64" s="12"/>
      <c r="Z64" s="11">
        <v>124543</v>
      </c>
      <c r="AA64" s="11"/>
    </row>
    <row r="65" spans="1:27">
      <c r="B65" s="15" t="s">
        <v>62</v>
      </c>
      <c r="C65" s="9"/>
      <c r="D65" s="9">
        <f>N65</f>
        <v>5339</v>
      </c>
      <c r="E65" s="9"/>
      <c r="F65" s="11">
        <v>17707</v>
      </c>
      <c r="G65" s="12"/>
      <c r="H65" s="11">
        <v>0</v>
      </c>
      <c r="I65" s="12"/>
      <c r="J65" s="11">
        <v>0</v>
      </c>
      <c r="K65" s="12"/>
      <c r="L65" s="11">
        <v>0</v>
      </c>
      <c r="M65" s="11"/>
      <c r="N65" s="12">
        <v>5339</v>
      </c>
      <c r="O65" s="12"/>
      <c r="P65" s="12">
        <v>5025</v>
      </c>
      <c r="Q65" s="12"/>
      <c r="R65" s="12">
        <v>19472</v>
      </c>
      <c r="S65" s="12"/>
      <c r="T65" s="12">
        <v>0</v>
      </c>
      <c r="U65" s="12"/>
      <c r="V65" s="12">
        <v>0</v>
      </c>
      <c r="W65" s="12"/>
      <c r="X65" s="11">
        <v>0</v>
      </c>
      <c r="Y65" s="12"/>
      <c r="Z65" s="11">
        <v>0</v>
      </c>
      <c r="AA65" s="11"/>
    </row>
    <row r="66" spans="1:27">
      <c r="B66" s="15" t="s">
        <v>63</v>
      </c>
      <c r="C66" s="9"/>
      <c r="D66" s="9">
        <f>N66</f>
        <v>149176</v>
      </c>
      <c r="E66" s="9"/>
      <c r="F66" s="11">
        <f t="shared" ref="F66:F68" si="19">T66</f>
        <v>105744</v>
      </c>
      <c r="G66" s="12"/>
      <c r="H66" s="11">
        <v>75825</v>
      </c>
      <c r="I66" s="12">
        <v>0</v>
      </c>
      <c r="J66" s="11">
        <v>27719</v>
      </c>
      <c r="K66" s="12"/>
      <c r="L66" s="11">
        <v>27926</v>
      </c>
      <c r="M66" s="11"/>
      <c r="N66" s="12">
        <v>149176</v>
      </c>
      <c r="O66" s="12"/>
      <c r="P66" s="12">
        <v>136104</v>
      </c>
      <c r="Q66" s="12"/>
      <c r="R66" s="12">
        <v>116585</v>
      </c>
      <c r="S66" s="12"/>
      <c r="T66" s="12">
        <v>105744</v>
      </c>
      <c r="U66" s="12"/>
      <c r="V66" s="12">
        <v>105114</v>
      </c>
      <c r="W66" s="12"/>
      <c r="X66" s="11">
        <v>74196</v>
      </c>
      <c r="Y66" s="12"/>
      <c r="Z66" s="11">
        <v>71609</v>
      </c>
      <c r="AA66" s="11"/>
    </row>
    <row r="67" spans="1:27">
      <c r="B67" s="15" t="s">
        <v>64</v>
      </c>
      <c r="C67" s="9"/>
      <c r="D67" s="9">
        <f>N67</f>
        <v>140574</v>
      </c>
      <c r="E67" s="9"/>
      <c r="F67" s="11">
        <v>73837</v>
      </c>
      <c r="G67" s="12"/>
      <c r="H67" s="11">
        <v>143979</v>
      </c>
      <c r="I67" s="12">
        <v>0</v>
      </c>
      <c r="J67" s="11">
        <v>68630</v>
      </c>
      <c r="K67" s="12"/>
      <c r="L67" s="11">
        <v>16900</v>
      </c>
      <c r="M67" s="11"/>
      <c r="N67" s="12">
        <v>140574</v>
      </c>
      <c r="O67" s="12"/>
      <c r="P67" s="12">
        <v>141563</v>
      </c>
      <c r="Q67" s="12"/>
      <c r="R67" s="12">
        <v>102058</v>
      </c>
      <c r="S67" s="12"/>
      <c r="T67" s="12">
        <v>91544</v>
      </c>
      <c r="U67" s="12"/>
      <c r="V67" s="12">
        <v>137445</v>
      </c>
      <c r="W67" s="12"/>
      <c r="X67" s="11">
        <v>113348</v>
      </c>
      <c r="Y67" s="12"/>
      <c r="Z67" s="11">
        <v>148249</v>
      </c>
      <c r="AA67" s="11"/>
    </row>
    <row r="68" spans="1:27">
      <c r="B68" s="15" t="s">
        <v>65</v>
      </c>
      <c r="C68" s="9"/>
      <c r="D68" s="9">
        <f>N68</f>
        <v>18887</v>
      </c>
      <c r="E68" s="9"/>
      <c r="F68" s="11">
        <f t="shared" si="19"/>
        <v>0</v>
      </c>
      <c r="G68" s="12"/>
      <c r="H68" s="11">
        <v>0</v>
      </c>
      <c r="I68" s="12">
        <v>0</v>
      </c>
      <c r="J68" s="11">
        <v>0</v>
      </c>
      <c r="K68" s="12"/>
      <c r="L68" s="11">
        <v>0</v>
      </c>
      <c r="M68" s="11"/>
      <c r="N68" s="12">
        <v>18887</v>
      </c>
      <c r="O68" s="12"/>
      <c r="P68" s="12"/>
      <c r="Q68" s="12"/>
      <c r="R68" s="12">
        <v>0</v>
      </c>
      <c r="S68" s="12"/>
      <c r="T68" s="12">
        <v>0</v>
      </c>
      <c r="U68" s="12"/>
      <c r="V68" s="12">
        <v>0</v>
      </c>
      <c r="W68" s="12"/>
      <c r="X68" s="11">
        <v>3134</v>
      </c>
      <c r="Y68" s="12"/>
      <c r="Z68" s="11">
        <v>0</v>
      </c>
    </row>
    <row r="69" spans="1:27">
      <c r="B69" s="76" t="s">
        <v>66</v>
      </c>
      <c r="C69" s="9"/>
      <c r="D69" s="52">
        <f>SUM(D64:D68)</f>
        <v>617941</v>
      </c>
      <c r="E69" s="9"/>
      <c r="F69" s="52">
        <f>SUM(F64:F68)</f>
        <v>466227</v>
      </c>
      <c r="G69" s="46">
        <f t="shared" ref="G69:T69" si="20">SUM(G64:G68)</f>
        <v>0</v>
      </c>
      <c r="H69" s="52">
        <f>ROUND(SUM(H64:H68),0)</f>
        <v>452080</v>
      </c>
      <c r="I69" s="46">
        <f>ROUND(SUM(I64:I68),0)</f>
        <v>0</v>
      </c>
      <c r="J69" s="52">
        <f>ROUND(SUM(J64:J68),0)</f>
        <v>240449</v>
      </c>
      <c r="K69" s="46">
        <f>ROUND(SUM(K64:K68),0)</f>
        <v>0</v>
      </c>
      <c r="L69" s="52">
        <f t="shared" si="20"/>
        <v>177718</v>
      </c>
      <c r="M69" s="46"/>
      <c r="N69" s="52">
        <f t="shared" si="20"/>
        <v>617941</v>
      </c>
      <c r="O69" s="46"/>
      <c r="P69" s="52">
        <f t="shared" si="20"/>
        <v>572061</v>
      </c>
      <c r="Q69" s="46"/>
      <c r="R69" s="52">
        <f t="shared" si="20"/>
        <v>501966</v>
      </c>
      <c r="S69" s="46"/>
      <c r="T69" s="52">
        <f t="shared" si="20"/>
        <v>466227</v>
      </c>
      <c r="U69" s="46"/>
      <c r="V69" s="52">
        <f t="shared" ref="V69" si="21">SUM(V64:V68)</f>
        <v>438132</v>
      </c>
      <c r="W69" s="46"/>
      <c r="X69" s="52">
        <f>ROUND(SUM(X64:X68),0)</f>
        <v>346694</v>
      </c>
      <c r="Y69" s="12"/>
      <c r="Z69" s="52">
        <f>ROUND(SUM(Z64:Z68),0)</f>
        <v>344401</v>
      </c>
    </row>
    <row r="70" spans="1:27" s="26" customFormat="1">
      <c r="A70" s="22"/>
      <c r="B70" s="76"/>
      <c r="C70" s="9"/>
      <c r="D70" s="9"/>
      <c r="E70" s="9"/>
      <c r="F70" s="53"/>
      <c r="G70" s="46"/>
      <c r="H70" s="53"/>
      <c r="I70" s="46"/>
      <c r="J70" s="53"/>
      <c r="K70" s="46"/>
      <c r="L70" s="53"/>
      <c r="M70" s="53"/>
      <c r="N70" s="46"/>
      <c r="O70" s="12"/>
      <c r="P70" s="46"/>
      <c r="Q70" s="12"/>
      <c r="R70" s="46"/>
      <c r="S70" s="12"/>
      <c r="T70" s="46"/>
      <c r="U70" s="46"/>
      <c r="V70" s="46"/>
      <c r="W70" s="46"/>
      <c r="X70" s="53"/>
      <c r="Y70" s="46"/>
      <c r="Z70" s="53"/>
    </row>
    <row r="71" spans="1:27">
      <c r="B71" s="15" t="s">
        <v>67</v>
      </c>
      <c r="C71" s="9"/>
      <c r="D71" s="9">
        <f>N71</f>
        <v>0</v>
      </c>
      <c r="E71" s="9"/>
      <c r="F71" s="11">
        <f>T71</f>
        <v>727</v>
      </c>
      <c r="G71" s="12"/>
      <c r="H71" s="11">
        <v>2556</v>
      </c>
      <c r="I71" s="12">
        <v>0</v>
      </c>
      <c r="J71" s="11">
        <v>4559</v>
      </c>
      <c r="K71" s="12"/>
      <c r="L71" s="11">
        <v>2906</v>
      </c>
      <c r="M71" s="11"/>
      <c r="N71" s="12">
        <v>0</v>
      </c>
      <c r="O71" s="12"/>
      <c r="P71" s="12">
        <v>0</v>
      </c>
      <c r="Q71" s="12"/>
      <c r="R71" s="12">
        <v>560</v>
      </c>
      <c r="S71" s="12"/>
      <c r="T71" s="12">
        <v>727</v>
      </c>
      <c r="U71" s="12"/>
      <c r="V71" s="12">
        <v>2667</v>
      </c>
      <c r="W71" s="12"/>
      <c r="X71" s="11">
        <v>2263</v>
      </c>
      <c r="Y71" s="12">
        <v>0</v>
      </c>
      <c r="Z71" s="11">
        <v>2387</v>
      </c>
    </row>
    <row r="72" spans="1:27">
      <c r="B72" s="15" t="s">
        <v>68</v>
      </c>
      <c r="C72" s="9"/>
      <c r="D72" s="9">
        <f>N72</f>
        <v>420</v>
      </c>
      <c r="E72" s="9"/>
      <c r="F72" s="11">
        <v>5135</v>
      </c>
      <c r="G72" s="12"/>
      <c r="H72" s="11">
        <v>11942</v>
      </c>
      <c r="I72" s="12">
        <v>0</v>
      </c>
      <c r="J72" s="11">
        <v>5682</v>
      </c>
      <c r="K72" s="12"/>
      <c r="L72" s="11">
        <v>0</v>
      </c>
      <c r="M72" s="11"/>
      <c r="N72" s="12">
        <v>420</v>
      </c>
      <c r="O72" s="12"/>
      <c r="P72" s="12">
        <v>1762</v>
      </c>
      <c r="Q72" s="12"/>
      <c r="R72" s="12">
        <v>3063</v>
      </c>
      <c r="S72" s="12"/>
      <c r="T72" s="12">
        <v>19758</v>
      </c>
      <c r="U72" s="12"/>
      <c r="V72" s="12">
        <v>6993</v>
      </c>
      <c r="W72" s="12"/>
      <c r="X72" s="11">
        <v>8652</v>
      </c>
      <c r="Y72" s="12">
        <v>0</v>
      </c>
      <c r="Z72" s="11">
        <v>10917</v>
      </c>
    </row>
    <row r="73" spans="1:27">
      <c r="B73" s="15" t="s">
        <v>69</v>
      </c>
      <c r="C73" s="9"/>
      <c r="D73" s="9">
        <f>N73</f>
        <v>1695</v>
      </c>
      <c r="E73" s="9"/>
      <c r="F73" s="11">
        <v>14623</v>
      </c>
      <c r="G73" s="12"/>
      <c r="H73" s="11">
        <v>0</v>
      </c>
      <c r="I73" s="12"/>
      <c r="J73" s="11">
        <v>0</v>
      </c>
      <c r="K73" s="12"/>
      <c r="L73" s="11">
        <v>0</v>
      </c>
      <c r="M73" s="11"/>
      <c r="N73" s="12">
        <v>1695</v>
      </c>
      <c r="O73" s="12"/>
      <c r="P73" s="12">
        <v>1980</v>
      </c>
      <c r="Q73" s="12"/>
      <c r="R73" s="12">
        <v>12179</v>
      </c>
      <c r="S73" s="12"/>
      <c r="T73" s="12">
        <v>0</v>
      </c>
      <c r="U73" s="12"/>
      <c r="V73" s="12">
        <v>0</v>
      </c>
      <c r="W73" s="12"/>
      <c r="X73" s="11">
        <v>0</v>
      </c>
      <c r="Y73" s="12"/>
      <c r="Z73" s="11">
        <v>0</v>
      </c>
    </row>
    <row r="74" spans="1:27">
      <c r="B74" s="15" t="s">
        <v>70</v>
      </c>
      <c r="C74" s="9"/>
      <c r="D74" s="9">
        <f>N74</f>
        <v>48996</v>
      </c>
      <c r="E74" s="9"/>
      <c r="F74" s="11">
        <f t="shared" ref="F74" si="22">T74</f>
        <v>41014</v>
      </c>
      <c r="G74" s="12"/>
      <c r="H74" s="11">
        <v>22766</v>
      </c>
      <c r="I74" s="12">
        <v>0</v>
      </c>
      <c r="J74" s="11">
        <v>14493</v>
      </c>
      <c r="K74" s="12"/>
      <c r="L74" s="11">
        <v>497</v>
      </c>
      <c r="M74" s="11"/>
      <c r="N74" s="12">
        <v>48996</v>
      </c>
      <c r="O74" s="12"/>
      <c r="P74" s="12">
        <v>44786</v>
      </c>
      <c r="Q74" s="12"/>
      <c r="R74" s="12">
        <v>37631</v>
      </c>
      <c r="S74" s="12"/>
      <c r="T74" s="12">
        <v>41014</v>
      </c>
      <c r="U74" s="12"/>
      <c r="V74" s="12">
        <v>22239</v>
      </c>
      <c r="W74" s="12"/>
      <c r="X74" s="11">
        <v>20244</v>
      </c>
      <c r="Y74" s="12">
        <v>0</v>
      </c>
      <c r="Z74" s="11">
        <v>18900</v>
      </c>
    </row>
    <row r="75" spans="1:27">
      <c r="B75" s="76" t="s">
        <v>71</v>
      </c>
      <c r="C75" s="9"/>
      <c r="D75" s="52">
        <f>SUM(D71:D74)</f>
        <v>51111</v>
      </c>
      <c r="E75" s="9"/>
      <c r="F75" s="52">
        <f>SUM(F71:F74)</f>
        <v>61499</v>
      </c>
      <c r="G75" s="46"/>
      <c r="H75" s="52">
        <f>ROUND(SUM(H71:H74),0)</f>
        <v>37264</v>
      </c>
      <c r="I75" s="46"/>
      <c r="J75" s="52">
        <f>ROUND(SUM(J71:J74),0)</f>
        <v>24734</v>
      </c>
      <c r="K75" s="46"/>
      <c r="L75" s="52">
        <f>SUM(L71:L74)</f>
        <v>3403</v>
      </c>
      <c r="M75" s="46"/>
      <c r="N75" s="52">
        <f>SUM(N71:N74)</f>
        <v>51111</v>
      </c>
      <c r="O75" s="12"/>
      <c r="P75" s="52">
        <f>SUM(P71:P74)</f>
        <v>48528</v>
      </c>
      <c r="Q75" s="12"/>
      <c r="R75" s="52">
        <f>SUM(R71:R74)</f>
        <v>53433</v>
      </c>
      <c r="S75" s="12"/>
      <c r="T75" s="52">
        <f>SUM(T71:T74)</f>
        <v>61499</v>
      </c>
      <c r="U75" s="46"/>
      <c r="V75" s="52">
        <f>SUM(V71:V74)</f>
        <v>31899</v>
      </c>
      <c r="W75" s="46"/>
      <c r="X75" s="52">
        <f>ROUND(SUM(X71:X74),0)</f>
        <v>31159</v>
      </c>
      <c r="Y75" s="46"/>
      <c r="Z75" s="52">
        <f>ROUND(SUM(Z71:Z74),0)</f>
        <v>32204</v>
      </c>
    </row>
    <row r="76" spans="1:27">
      <c r="B76" s="15"/>
      <c r="C76" s="9"/>
      <c r="D76" s="9"/>
      <c r="E76" s="9"/>
      <c r="F76" s="80"/>
      <c r="G76" s="78"/>
      <c r="H76" s="80"/>
      <c r="I76" s="78"/>
      <c r="J76" s="80"/>
      <c r="K76" s="78"/>
      <c r="L76" s="80"/>
      <c r="M76" s="80"/>
      <c r="N76" s="78"/>
      <c r="O76" s="12"/>
      <c r="P76" s="78"/>
      <c r="Q76" s="12"/>
      <c r="R76" s="78"/>
      <c r="S76" s="12"/>
      <c r="T76" s="78"/>
      <c r="U76" s="78"/>
      <c r="V76" s="78"/>
      <c r="W76" s="78"/>
      <c r="X76" s="80"/>
      <c r="Y76" s="78"/>
      <c r="Z76" s="80"/>
    </row>
    <row r="77" spans="1:27">
      <c r="B77" s="6" t="s">
        <v>72</v>
      </c>
      <c r="C77" s="9"/>
      <c r="D77" s="81">
        <f>D69+D75</f>
        <v>669052</v>
      </c>
      <c r="E77" s="9"/>
      <c r="F77" s="81">
        <f>F69+F75</f>
        <v>527726</v>
      </c>
      <c r="G77" s="78">
        <f t="shared" ref="G77:L77" si="23">G69+G75</f>
        <v>0</v>
      </c>
      <c r="H77" s="81">
        <f>ROUND(H69+H75,0)</f>
        <v>489344</v>
      </c>
      <c r="I77" s="78">
        <f>ROUND(I69+I75,0)</f>
        <v>0</v>
      </c>
      <c r="J77" s="81">
        <f>ROUND(J69+J75,0)</f>
        <v>265183</v>
      </c>
      <c r="K77" s="78">
        <f>ROUND(K69+K75,0)</f>
        <v>0</v>
      </c>
      <c r="L77" s="81">
        <f t="shared" si="23"/>
        <v>181121</v>
      </c>
      <c r="M77" s="78"/>
      <c r="N77" s="81">
        <f t="shared" ref="N77" si="24">N69+N75</f>
        <v>669052</v>
      </c>
      <c r="O77" s="77"/>
      <c r="P77" s="81">
        <f t="shared" ref="P77" si="25">P69+P75</f>
        <v>620589</v>
      </c>
      <c r="Q77" s="77"/>
      <c r="R77" s="81">
        <f t="shared" ref="R77:T77" si="26">R69+R75</f>
        <v>555399</v>
      </c>
      <c r="S77" s="77"/>
      <c r="T77" s="81">
        <f t="shared" si="26"/>
        <v>527726</v>
      </c>
      <c r="U77" s="77"/>
      <c r="V77" s="81">
        <f t="shared" ref="V77" si="27">V69+V75</f>
        <v>470031</v>
      </c>
      <c r="W77" s="77"/>
      <c r="X77" s="81">
        <f>ROUND(X69+X75,0)</f>
        <v>377853</v>
      </c>
      <c r="Y77" s="77"/>
      <c r="Z77" s="81">
        <f>ROUND(Z69+Z75,0)</f>
        <v>376605</v>
      </c>
    </row>
    <row r="78" spans="1:27">
      <c r="B78" s="82"/>
      <c r="C78" s="9"/>
      <c r="D78" s="9"/>
      <c r="E78" s="9"/>
      <c r="F78" s="11"/>
      <c r="G78" s="12"/>
      <c r="H78" s="11"/>
      <c r="I78" s="12"/>
      <c r="J78" s="11"/>
      <c r="K78" s="12"/>
      <c r="L78" s="11"/>
      <c r="M78" s="11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2"/>
      <c r="Y78" s="3"/>
      <c r="Z78" s="2"/>
    </row>
    <row r="79" spans="1:27">
      <c r="B79" s="84" t="s">
        <v>73</v>
      </c>
      <c r="C79" s="9"/>
      <c r="D79" s="85">
        <f>R79</f>
        <v>0</v>
      </c>
      <c r="E79" s="9"/>
      <c r="F79" s="85">
        <f>T79</f>
        <v>0</v>
      </c>
      <c r="G79" s="12"/>
      <c r="H79" s="86">
        <v>1031001</v>
      </c>
      <c r="I79" s="46" t="e">
        <f>ROUND(#REF!/1000,0)</f>
        <v>#REF!</v>
      </c>
      <c r="J79" s="86">
        <v>1031001</v>
      </c>
      <c r="K79" s="46"/>
      <c r="L79" s="86">
        <v>1031001</v>
      </c>
      <c r="M79" s="46"/>
      <c r="N79" s="86">
        <v>0</v>
      </c>
      <c r="O79" s="12"/>
      <c r="P79" s="86">
        <v>0</v>
      </c>
      <c r="Q79" s="12"/>
      <c r="R79" s="86">
        <v>0</v>
      </c>
      <c r="S79" s="12"/>
      <c r="T79" s="86">
        <v>0</v>
      </c>
      <c r="U79" s="12"/>
      <c r="V79" s="86">
        <v>0</v>
      </c>
      <c r="W79" s="12"/>
      <c r="X79" s="85">
        <v>1031001</v>
      </c>
      <c r="Y79" s="3"/>
      <c r="Z79" s="85">
        <v>1031001</v>
      </c>
    </row>
    <row r="80" spans="1:27">
      <c r="B80" s="82"/>
      <c r="C80" s="9"/>
      <c r="D80" s="9"/>
      <c r="E80" s="9"/>
      <c r="F80" s="11"/>
      <c r="G80" s="12"/>
      <c r="H80" s="11"/>
      <c r="I80" s="12"/>
      <c r="J80" s="11"/>
      <c r="K80" s="12"/>
      <c r="L80" s="11"/>
      <c r="M80" s="11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2"/>
      <c r="Y80" s="3"/>
      <c r="Z80" s="11"/>
    </row>
    <row r="81" spans="2:26">
      <c r="B81" s="6" t="s">
        <v>74</v>
      </c>
      <c r="C81" s="9"/>
      <c r="D81" s="9"/>
      <c r="E81" s="9"/>
      <c r="F81" s="11"/>
      <c r="G81" s="12"/>
      <c r="H81" s="11"/>
      <c r="I81" s="12"/>
      <c r="J81" s="11"/>
      <c r="K81" s="12"/>
      <c r="L81" s="11"/>
      <c r="M81" s="11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2"/>
      <c r="Y81" s="3"/>
      <c r="Z81" s="11"/>
    </row>
    <row r="82" spans="2:26">
      <c r="B82" s="1" t="s">
        <v>75</v>
      </c>
      <c r="C82" s="9"/>
      <c r="D82" s="9">
        <f>N82</f>
        <v>36</v>
      </c>
      <c r="E82" s="9"/>
      <c r="F82" s="11">
        <f>T82</f>
        <v>36</v>
      </c>
      <c r="G82" s="12"/>
      <c r="H82" s="11">
        <v>17</v>
      </c>
      <c r="I82" s="12">
        <v>0</v>
      </c>
      <c r="J82" s="11">
        <v>17</v>
      </c>
      <c r="K82" s="12"/>
      <c r="L82" s="11">
        <v>17</v>
      </c>
      <c r="M82" s="11"/>
      <c r="N82" s="12">
        <v>36</v>
      </c>
      <c r="O82" s="12"/>
      <c r="P82" s="12">
        <v>36</v>
      </c>
      <c r="Q82" s="12"/>
      <c r="R82" s="12">
        <v>36</v>
      </c>
      <c r="S82" s="12"/>
      <c r="T82" s="12">
        <v>36</v>
      </c>
      <c r="U82" s="12"/>
      <c r="V82" s="12">
        <v>36</v>
      </c>
      <c r="W82" s="12"/>
      <c r="X82" s="2">
        <v>17</v>
      </c>
      <c r="Y82" s="3"/>
      <c r="Z82" s="11">
        <v>17</v>
      </c>
    </row>
    <row r="83" spans="2:26">
      <c r="B83" s="87" t="s">
        <v>76</v>
      </c>
      <c r="D83" s="9">
        <f>N83</f>
        <v>1842521</v>
      </c>
      <c r="F83" s="14">
        <f t="shared" ref="F83:F85" si="28">T83</f>
        <v>1779923</v>
      </c>
      <c r="H83" s="14">
        <v>434151</v>
      </c>
      <c r="I83" s="23">
        <v>0</v>
      </c>
      <c r="J83" s="14">
        <v>369352</v>
      </c>
      <c r="L83" s="14">
        <v>251035</v>
      </c>
      <c r="N83" s="88">
        <v>1842521</v>
      </c>
      <c r="P83" s="23">
        <v>1830458</v>
      </c>
      <c r="R83" s="23">
        <v>1785838</v>
      </c>
      <c r="T83" s="23">
        <v>1779923</v>
      </c>
      <c r="V83" s="23">
        <v>1773925</v>
      </c>
      <c r="X83" s="2">
        <v>436731</v>
      </c>
      <c r="Z83" s="11">
        <v>435441</v>
      </c>
    </row>
    <row r="84" spans="2:26">
      <c r="B84" s="1" t="s">
        <v>77</v>
      </c>
      <c r="D84" s="9">
        <f>N84</f>
        <v>-1295382</v>
      </c>
      <c r="F84" s="14">
        <f t="shared" si="28"/>
        <v>-1208827</v>
      </c>
      <c r="H84" s="14">
        <v>-1212257</v>
      </c>
      <c r="I84" s="23">
        <v>0</v>
      </c>
      <c r="J84" s="14">
        <v>-1200492</v>
      </c>
      <c r="L84" s="14">
        <v>-1157878</v>
      </c>
      <c r="N84" s="23">
        <v>-1295382</v>
      </c>
      <c r="P84" s="23">
        <v>-1320304</v>
      </c>
      <c r="R84" s="23">
        <v>-1289354</v>
      </c>
      <c r="T84" s="23">
        <v>-1208827</v>
      </c>
      <c r="V84" s="23">
        <v>-1220805</v>
      </c>
      <c r="X84" s="2">
        <v>-1211200</v>
      </c>
      <c r="Z84" s="11">
        <v>-1231860</v>
      </c>
    </row>
    <row r="85" spans="2:26">
      <c r="B85" s="1" t="s">
        <v>78</v>
      </c>
      <c r="D85" s="9">
        <f>N85</f>
        <v>-16931</v>
      </c>
      <c r="F85" s="89">
        <f t="shared" si="28"/>
        <v>-14843</v>
      </c>
      <c r="H85" s="89">
        <v>-1231</v>
      </c>
      <c r="I85" s="23">
        <v>0</v>
      </c>
      <c r="J85" s="89">
        <v>0</v>
      </c>
      <c r="L85" s="89">
        <v>0</v>
      </c>
      <c r="M85" s="23"/>
      <c r="N85" s="89">
        <v>-16931</v>
      </c>
      <c r="P85" s="89">
        <v>-16623</v>
      </c>
      <c r="R85" s="89">
        <v>-14464</v>
      </c>
      <c r="T85" s="89">
        <v>-14843</v>
      </c>
      <c r="V85" s="89">
        <v>-8513</v>
      </c>
      <c r="X85" s="89">
        <v>-520</v>
      </c>
      <c r="Z85" s="50">
        <v>-583</v>
      </c>
    </row>
    <row r="86" spans="2:26">
      <c r="B86" s="16" t="s">
        <v>79</v>
      </c>
      <c r="D86" s="90">
        <f>SUM(D82:D85)</f>
        <v>530244</v>
      </c>
      <c r="F86" s="91">
        <f>SUM(F82:F85)</f>
        <v>556289</v>
      </c>
      <c r="G86" s="92"/>
      <c r="H86" s="91">
        <f>ROUND(SUM(H82:H85),0)</f>
        <v>-779320</v>
      </c>
      <c r="I86" s="92"/>
      <c r="J86" s="91">
        <f>ROUND(SUM(J82:J85),0)</f>
        <v>-831123</v>
      </c>
      <c r="K86" s="92"/>
      <c r="L86" s="91">
        <f>ROUND(SUM(L82:L85),0)</f>
        <v>-906826</v>
      </c>
      <c r="M86" s="91"/>
      <c r="N86" s="91">
        <f>ROUND(SUM(N82:N85),0)</f>
        <v>530244</v>
      </c>
      <c r="P86" s="91">
        <f>ROUND(SUM(P82:P85),0)</f>
        <v>493567</v>
      </c>
      <c r="R86" s="91">
        <f>ROUND(SUM(R82:R85),0)</f>
        <v>482056</v>
      </c>
      <c r="T86" s="91">
        <f>ROUND(SUM(T82:T85),0)</f>
        <v>556289</v>
      </c>
      <c r="V86" s="91">
        <f>ROUND(SUM(V82:V85),0)</f>
        <v>544643</v>
      </c>
      <c r="X86" s="91">
        <f>ROUND(SUM(X82:X85),0)</f>
        <v>-774972</v>
      </c>
      <c r="Z86" s="91">
        <f>ROUND(SUM(Z82:Z85),0)</f>
        <v>-796985</v>
      </c>
    </row>
    <row r="87" spans="2:26">
      <c r="B87" s="1" t="s">
        <v>80</v>
      </c>
      <c r="D87" s="14">
        <f>N87</f>
        <v>31880</v>
      </c>
      <c r="F87" s="14">
        <f>T87</f>
        <v>46542</v>
      </c>
      <c r="H87" s="14">
        <v>2871</v>
      </c>
      <c r="I87" s="23">
        <v>0</v>
      </c>
      <c r="J87" s="14">
        <v>4555</v>
      </c>
      <c r="L87" s="14">
        <v>0</v>
      </c>
      <c r="N87" s="23">
        <v>31880</v>
      </c>
      <c r="P87" s="23">
        <v>37736</v>
      </c>
      <c r="R87" s="23">
        <v>41238</v>
      </c>
      <c r="T87" s="23">
        <v>46542</v>
      </c>
      <c r="V87" s="23">
        <v>6506.3396083893704</v>
      </c>
      <c r="X87" s="14">
        <v>-85</v>
      </c>
      <c r="Z87" s="14">
        <v>895</v>
      </c>
    </row>
    <row r="88" spans="2:26" s="26" customFormat="1" ht="12">
      <c r="B88" s="16" t="s">
        <v>81</v>
      </c>
      <c r="D88" s="93">
        <f>D86+D87</f>
        <v>562124</v>
      </c>
      <c r="F88" s="93">
        <f>F86+F87</f>
        <v>602831</v>
      </c>
      <c r="G88" s="92"/>
      <c r="H88" s="93">
        <f>ROUND(H86+H87,0)</f>
        <v>-776449</v>
      </c>
      <c r="I88" s="92"/>
      <c r="J88" s="93">
        <f>ROUND(J86+J87,0)</f>
        <v>-826568</v>
      </c>
      <c r="K88" s="92"/>
      <c r="L88" s="93">
        <f>ROUND(L86+L87,0)</f>
        <v>-906826</v>
      </c>
      <c r="M88" s="92"/>
      <c r="N88" s="93">
        <f>ROUND(N86+N87,0)</f>
        <v>562124</v>
      </c>
      <c r="O88" s="92"/>
      <c r="P88" s="93">
        <f>ROUND(P86+P87,0)</f>
        <v>531303</v>
      </c>
      <c r="Q88" s="92"/>
      <c r="R88" s="93">
        <f>ROUND(R86+R87,0)</f>
        <v>523294</v>
      </c>
      <c r="S88" s="92"/>
      <c r="T88" s="93">
        <f>ROUND(T86+T87,0)</f>
        <v>602831</v>
      </c>
      <c r="U88" s="92"/>
      <c r="V88" s="93">
        <f>ROUND(V86+V87,0)</f>
        <v>551149</v>
      </c>
      <c r="W88" s="92"/>
      <c r="X88" s="93">
        <f>ROUND(X86+X87,0)</f>
        <v>-775057</v>
      </c>
      <c r="Y88" s="92"/>
      <c r="Z88" s="93">
        <f>ROUND(Z86+Z87,0)</f>
        <v>-796090</v>
      </c>
    </row>
    <row r="89" spans="2:26">
      <c r="B89" s="16"/>
      <c r="N89" s="23"/>
      <c r="P89" s="23"/>
      <c r="R89" s="23"/>
    </row>
    <row r="90" spans="2:26" ht="24">
      <c r="B90" s="16" t="s">
        <v>82</v>
      </c>
      <c r="D90" s="94">
        <f>D77+D79+D88</f>
        <v>1231176</v>
      </c>
      <c r="F90" s="94">
        <f>F77+F79+F88</f>
        <v>1130557</v>
      </c>
      <c r="G90" s="92"/>
      <c r="H90" s="94">
        <f>ROUND(H77+H79+H88,0)</f>
        <v>743896</v>
      </c>
      <c r="I90" s="92"/>
      <c r="J90" s="94">
        <f>ROUND(J77+J79+J88,0)</f>
        <v>469616</v>
      </c>
      <c r="K90" s="92"/>
      <c r="L90" s="94">
        <f>ROUND(L77+L79+L88,0)</f>
        <v>305296</v>
      </c>
      <c r="M90" s="92"/>
      <c r="N90" s="94">
        <f>ROUND(N77+N79+N88,0)</f>
        <v>1231176</v>
      </c>
      <c r="P90" s="94">
        <f>ROUND(P77+P79+P88,0)</f>
        <v>1151892</v>
      </c>
      <c r="R90" s="94">
        <f>ROUND(R77+R79+R88,0)</f>
        <v>1078693</v>
      </c>
      <c r="T90" s="94">
        <f>ROUND(T77+T79+T88,0)</f>
        <v>1130557</v>
      </c>
      <c r="V90" s="94">
        <f>ROUND(V77+V79+V88,0)</f>
        <v>1021180</v>
      </c>
      <c r="X90" s="94">
        <f>ROUND(X77+X79+X88,0)</f>
        <v>633797</v>
      </c>
      <c r="Z90" s="94">
        <f>ROUND(Z77+Z79+Z88,0)</f>
        <v>611516</v>
      </c>
    </row>
    <row r="92" spans="2:26">
      <c r="D92" s="95"/>
      <c r="E92" s="96"/>
      <c r="F92" s="95"/>
      <c r="G92" s="97"/>
      <c r="H92" s="95"/>
      <c r="I92" s="97"/>
      <c r="J92" s="95"/>
      <c r="K92" s="97"/>
      <c r="L92" s="95"/>
      <c r="M92" s="95"/>
      <c r="N92" s="95"/>
      <c r="O92" s="97"/>
      <c r="P92" s="95"/>
      <c r="Q92" s="97"/>
      <c r="R92" s="95"/>
      <c r="S92" s="97"/>
      <c r="T92" s="95"/>
      <c r="U92" s="97"/>
      <c r="V92" s="95"/>
      <c r="W92" s="97"/>
      <c r="X92" s="95"/>
      <c r="Y92" s="97"/>
      <c r="Z92" s="95"/>
    </row>
  </sheetData>
  <mergeCells count="3">
    <mergeCell ref="F6:L6"/>
    <mergeCell ref="N6:Z6"/>
    <mergeCell ref="F36:L36"/>
  </mergeCells>
  <phoneticPr fontId="22" type="noConversion"/>
  <pageMargins left="0.7" right="0.7" top="0.75" bottom="0.75" header="0.3" footer="0.3"/>
  <pageSetup paperSize="9" scale="2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Header</vt:lpstr>
      <vt:lpstr>Financial Statements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 Xuan</dc:creator>
  <cp:lastModifiedBy>CiCi</cp:lastModifiedBy>
  <dcterms:created xsi:type="dcterms:W3CDTF">2015-06-05T18:19:00Z</dcterms:created>
  <dcterms:modified xsi:type="dcterms:W3CDTF">2021-11-29T10:45:18Z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D899B532E4CD472B87D64C62748AD4BC</vt:lpwstr>
  </property>
  <property fmtid="{D5CDD505-2E9C-101B-9397-08002B2CF9AE}" pid="3" name="KSOProductBuildVer">
    <vt:lpwstr>2052-11.1.0.11115</vt:lpwstr>
  </property>
</Properties>
</file>