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940" activeTab="1"/>
  </bookViews>
  <sheets>
    <sheet name="Header" sheetId="3" r:id="rId1"/>
    <sheet name="Key Financials" sheetId="7" r:id="rId2"/>
  </sheets>
  <calcPr calcId="144525"/>
</workbook>
</file>

<file path=xl/sharedStrings.xml><?xml version="1.0" encoding="utf-8"?>
<sst xmlns="http://schemas.openxmlformats.org/spreadsheetml/2006/main" count="82" uniqueCount="41">
  <si>
    <t>Quhuo Limited</t>
  </si>
  <si>
    <t xml:space="preserve">         Key Financials</t>
  </si>
  <si>
    <t>Unaudited Historical Data</t>
  </si>
  <si>
    <t>As of Q3 2021</t>
  </si>
  <si>
    <t>Key Financials</t>
  </si>
  <si>
    <t>2017 - 2021</t>
  </si>
  <si>
    <t>Business information</t>
  </si>
  <si>
    <t>For three months ended</t>
  </si>
  <si>
    <t>September 30, 2021</t>
  </si>
  <si>
    <t>June 30, 2021</t>
  </si>
  <si>
    <t>March 31, 2021</t>
  </si>
  <si>
    <t>December 31, 2020</t>
  </si>
  <si>
    <t>September 30, 2020</t>
  </si>
  <si>
    <t>June 30, 2020</t>
  </si>
  <si>
    <t>March 31, 2020</t>
  </si>
  <si>
    <t>No. of monthly active workers</t>
  </si>
  <si>
    <t>No. of average monthly delivery orders(thousands units)</t>
  </si>
  <si>
    <t>For nine months ended</t>
  </si>
  <si>
    <t>(RMB'000)</t>
  </si>
  <si>
    <t>(Unaudited)</t>
  </si>
  <si>
    <t>(Audited)</t>
  </si>
  <si>
    <t>Revenue</t>
  </si>
  <si>
    <t>On-demand food delivery solution services</t>
  </si>
  <si>
    <t>YoY%</t>
  </si>
  <si>
    <t xml:space="preserve">Mobility solution services </t>
  </si>
  <si>
    <t>Housekeeping and accomodation solutions</t>
  </si>
  <si>
    <t>Others</t>
  </si>
  <si>
    <t>Total revenues</t>
  </si>
  <si>
    <t>Cost</t>
  </si>
  <si>
    <t>Bike-sharing maintenance solution services</t>
  </si>
  <si>
    <t>Ride-hailing solutions services</t>
  </si>
  <si>
    <t>Total cost</t>
  </si>
  <si>
    <t>Non-GAAP adjustments</t>
  </si>
  <si>
    <t xml:space="preserve">Net (loss) income </t>
  </si>
  <si>
    <t xml:space="preserve"> Share-based Compensation</t>
  </si>
  <si>
    <t>Adjusted net (loss) income</t>
  </si>
  <si>
    <t>Income tax benefit (expense)</t>
  </si>
  <si>
    <t>Depreciation</t>
  </si>
  <si>
    <t>Amortization</t>
  </si>
  <si>
    <t>Interest</t>
  </si>
  <si>
    <t>Adjusted EBITDA</t>
  </si>
</sst>
</file>

<file path=xl/styles.xml><?xml version="1.0" encoding="utf-8"?>
<styleSheet xmlns="http://schemas.openxmlformats.org/spreadsheetml/2006/main">
  <numFmts count="12">
    <numFmt numFmtId="41" formatCode="_ * #,##0_ ;_ * \-#,##0_ ;_ * &quot;-&quot;_ ;_ @_ "/>
    <numFmt numFmtId="176" formatCode="_(* #,##0.00_);_(* \(#,##0.00\);_(* &quot;-&quot;??_);_(@_)"/>
    <numFmt numFmtId="177" formatCode="_(* #,##0_);[Red]_(* \(#,##0\);_(* &quot;-&quot;??_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8" formatCode="_([$€-2]* #,##0.00_);_([$€-2]* \(#,##0.00\);_([$€-2]* &quot;-&quot;??_)"/>
    <numFmt numFmtId="179" formatCode="_(* #,##0_);_(* \(#,##0\);_(* &quot;-&quot;??_)"/>
    <numFmt numFmtId="180" formatCode="_ * #,##0_ ;_ * \-#,##0_ ;_ * &quot;-&quot;??_ ;_ @_ "/>
    <numFmt numFmtId="181" formatCode="0%;[Black]\(0%\);0%"/>
    <numFmt numFmtId="182" formatCode="_(* #,##0.000_);_(* \(#,##0.000\);_(* &quot;-&quot;??_)"/>
    <numFmt numFmtId="183" formatCode="0.0%"/>
  </numFmts>
  <fonts count="32">
    <font>
      <sz val="11"/>
      <color theme="1"/>
      <name val="等线"/>
      <charset val="134"/>
      <scheme val="minor"/>
    </font>
    <font>
      <sz val="9"/>
      <color theme="1"/>
      <name val="Book Antiqua"/>
      <charset val="134"/>
    </font>
    <font>
      <b/>
      <sz val="9"/>
      <color theme="1"/>
      <name val="Book Antiqua"/>
      <charset val="134"/>
    </font>
    <font>
      <i/>
      <sz val="9"/>
      <color theme="1"/>
      <name val="Book Antiqua"/>
      <charset val="134"/>
    </font>
    <font>
      <b/>
      <u/>
      <sz val="9"/>
      <color theme="1"/>
      <name val="Book Antiqua"/>
      <charset val="134"/>
    </font>
    <font>
      <b/>
      <i/>
      <sz val="9"/>
      <color theme="1"/>
      <name val="Book Antiqua"/>
      <charset val="134"/>
    </font>
    <font>
      <sz val="10.5"/>
      <color theme="1"/>
      <name val="等线"/>
      <charset val="134"/>
      <scheme val="minor"/>
    </font>
    <font>
      <sz val="11"/>
      <color theme="1"/>
      <name val="Calibri"/>
      <charset val="134"/>
    </font>
    <font>
      <sz val="72"/>
      <color theme="1"/>
      <name val="Calibri"/>
      <charset val="134"/>
    </font>
    <font>
      <sz val="48"/>
      <color theme="1"/>
      <name val="Calibri"/>
      <charset val="134"/>
    </font>
    <font>
      <sz val="36"/>
      <color theme="1"/>
      <name val="Calibri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8"/>
      <color theme="1"/>
      <name val="Arial"/>
      <charset val="134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7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9" borderId="8" applyNumberFormat="0" applyFont="0" applyAlignment="0" applyProtection="0">
      <alignment vertical="center"/>
    </xf>
    <xf numFmtId="176" fontId="17" fillId="0" borderId="0" applyFont="0" applyFill="0" applyBorder="0" applyAlignment="0" applyProtection="0"/>
    <xf numFmtId="0" fontId="11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31" fillId="0" borderId="3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30" fillId="28" borderId="9" applyNumberFormat="0" applyAlignment="0" applyProtection="0">
      <alignment vertical="center"/>
    </xf>
    <xf numFmtId="0" fontId="28" fillId="28" borderId="4" applyNumberFormat="0" applyAlignment="0" applyProtection="0">
      <alignment vertical="center"/>
    </xf>
    <xf numFmtId="0" fontId="13" fillId="0" borderId="0">
      <alignment vertical="center"/>
    </xf>
    <xf numFmtId="0" fontId="27" fillId="27" borderId="7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0"/>
    <xf numFmtId="0" fontId="12" fillId="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7" fillId="0" borderId="0" applyFill="0" applyBorder="0" applyAlignment="0" applyProtection="0"/>
    <xf numFmtId="0" fontId="12" fillId="1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/>
    <xf numFmtId="178" fontId="13" fillId="0" borderId="0"/>
    <xf numFmtId="0" fontId="13" fillId="0" borderId="0">
      <alignment vertical="center"/>
    </xf>
  </cellStyleXfs>
  <cellXfs count="54">
    <xf numFmtId="0" fontId="0" fillId="0" borderId="0" xfId="0"/>
    <xf numFmtId="0" fontId="1" fillId="0" borderId="0" xfId="0" applyFont="1" applyFill="1"/>
    <xf numFmtId="0" fontId="2" fillId="0" borderId="0" xfId="0" applyFont="1"/>
    <xf numFmtId="179" fontId="1" fillId="0" borderId="0" xfId="0" applyNumberFormat="1" applyFont="1"/>
    <xf numFmtId="9" fontId="3" fillId="0" borderId="0" xfId="11" applyFont="1" applyAlignment="1"/>
    <xf numFmtId="179" fontId="2" fillId="0" borderId="0" xfId="0" applyNumberFormat="1" applyFont="1"/>
    <xf numFmtId="0" fontId="1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79" fontId="1" fillId="0" borderId="0" xfId="0" applyNumberFormat="1" applyFont="1" applyFill="1"/>
    <xf numFmtId="180" fontId="1" fillId="0" borderId="0" xfId="53" applyNumberFormat="1" applyFont="1" applyFill="1" applyAlignment="1"/>
    <xf numFmtId="180" fontId="1" fillId="0" borderId="0" xfId="53" applyNumberFormat="1" applyFont="1" applyAlignment="1"/>
    <xf numFmtId="179" fontId="1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9" fontId="3" fillId="0" borderId="0" xfId="11" applyFont="1" applyFill="1" applyAlignment="1"/>
    <xf numFmtId="9" fontId="3" fillId="0" borderId="0" xfId="11" applyNumberFormat="1" applyFont="1" applyAlignment="1"/>
    <xf numFmtId="180" fontId="1" fillId="0" borderId="0" xfId="11" applyNumberFormat="1" applyFont="1" applyFill="1" applyAlignment="1"/>
    <xf numFmtId="43" fontId="3" fillId="0" borderId="0" xfId="53" applyFont="1" applyAlignment="1"/>
    <xf numFmtId="43" fontId="3" fillId="0" borderId="0" xfId="53" applyFont="1" applyFill="1" applyAlignment="1"/>
    <xf numFmtId="179" fontId="2" fillId="0" borderId="0" xfId="0" applyNumberFormat="1" applyFont="1" applyFill="1"/>
    <xf numFmtId="181" fontId="3" fillId="0" borderId="0" xfId="11" applyNumberFormat="1" applyFont="1" applyAlignment="1"/>
    <xf numFmtId="0" fontId="6" fillId="0" borderId="0" xfId="0" applyFont="1" applyAlignment="1">
      <alignment vertical="center"/>
    </xf>
    <xf numFmtId="0" fontId="1" fillId="0" borderId="0" xfId="0" applyFont="1" applyFill="1" applyAlignment="1">
      <alignment horizontal="center"/>
    </xf>
    <xf numFmtId="179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82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 horizontal="center"/>
    </xf>
    <xf numFmtId="0" fontId="5" fillId="0" borderId="0" xfId="0" applyFont="1"/>
    <xf numFmtId="43" fontId="3" fillId="0" borderId="0" xfId="8" applyFont="1" applyFill="1" applyAlignment="1"/>
    <xf numFmtId="43" fontId="3" fillId="0" borderId="0" xfId="8" applyFont="1" applyAlignment="1"/>
    <xf numFmtId="181" fontId="3" fillId="0" borderId="0" xfId="11" applyNumberFormat="1" applyFont="1" applyFill="1" applyAlignment="1"/>
    <xf numFmtId="43" fontId="1" fillId="0" borderId="0" xfId="53" applyFont="1" applyAlignment="1"/>
    <xf numFmtId="0" fontId="2" fillId="0" borderId="0" xfId="0" applyFont="1" applyAlignment="1"/>
    <xf numFmtId="49" fontId="2" fillId="0" borderId="0" xfId="0" applyNumberFormat="1" applyFont="1" applyBorder="1" applyAlignment="1">
      <alignment horizontal="center"/>
    </xf>
    <xf numFmtId="177" fontId="3" fillId="0" borderId="0" xfId="11" applyNumberFormat="1" applyFont="1" applyAlignment="1"/>
    <xf numFmtId="9" fontId="1" fillId="0" borderId="0" xfId="11" applyNumberFormat="1" applyFont="1" applyAlignment="1"/>
    <xf numFmtId="183" fontId="3" fillId="0" borderId="0" xfId="11" applyNumberFormat="1" applyFont="1" applyAlignment="1"/>
    <xf numFmtId="9" fontId="2" fillId="0" borderId="0" xfId="11" applyFont="1" applyAlignment="1"/>
    <xf numFmtId="0" fontId="7" fillId="0" borderId="0" xfId="56" applyFont="1">
      <alignment vertical="center"/>
    </xf>
    <xf numFmtId="0" fontId="8" fillId="0" borderId="0" xfId="56" applyFont="1">
      <alignment vertical="center"/>
    </xf>
    <xf numFmtId="0" fontId="9" fillId="0" borderId="0" xfId="56" applyFont="1">
      <alignment vertical="center"/>
    </xf>
    <xf numFmtId="0" fontId="10" fillId="0" borderId="0" xfId="56" applyFont="1">
      <alignment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Comma 2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Normal 2 2" xfId="27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Normal 2" xfId="44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Normal 4" xfId="50"/>
    <cellStyle name="40% - 强调文字颜色 6" xfId="51" builtinId="51"/>
    <cellStyle name="60% - 强调文字颜色 6" xfId="52" builtinId="52"/>
    <cellStyle name="Comma" xfId="53"/>
    <cellStyle name="Comma 20 3" xfId="54"/>
    <cellStyle name="Normal 40" xfId="55"/>
    <cellStyle name="常规 2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7:G12"/>
  <sheetViews>
    <sheetView showGridLines="0" workbookViewId="0">
      <selection activeCell="G13" sqref="G13"/>
    </sheetView>
  </sheetViews>
  <sheetFormatPr defaultColWidth="10.75" defaultRowHeight="14.5" outlineLevelCol="6"/>
  <cols>
    <col min="1" max="2" width="10.75" style="50"/>
    <col min="3" max="3" width="2.33333333333333" style="50" customWidth="1"/>
    <col min="4" max="4" width="10.75" style="50" customWidth="1"/>
    <col min="5" max="5" width="5.08333333333333" style="50" customWidth="1"/>
    <col min="6" max="6" width="6.75" style="50" customWidth="1"/>
    <col min="7" max="8" width="10.75" style="50" customWidth="1"/>
    <col min="9" max="16384" width="10.75" style="50"/>
  </cols>
  <sheetData>
    <row r="7" ht="92" spans="3:3">
      <c r="C7" s="51" t="s">
        <v>0</v>
      </c>
    </row>
    <row r="9" ht="61.5" spans="3:5">
      <c r="C9" s="52"/>
      <c r="D9" s="52" t="s">
        <v>1</v>
      </c>
      <c r="E9" s="52"/>
    </row>
    <row r="10" ht="61.5" spans="3:4">
      <c r="C10" s="52" t="s">
        <v>2</v>
      </c>
      <c r="D10" s="52"/>
    </row>
    <row r="12" ht="46" spans="3:7">
      <c r="C12" s="53"/>
      <c r="E12" s="53"/>
      <c r="F12" s="53"/>
      <c r="G12" s="53" t="s">
        <v>3</v>
      </c>
    </row>
  </sheetData>
  <pageMargins left="0.7" right="0.7" top="0.75" bottom="0.75" header="0.3" footer="0.3"/>
  <pageSetup paperSize="9" scale="73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52"/>
  <sheetViews>
    <sheetView tabSelected="1" workbookViewId="0">
      <pane xSplit="3" ySplit="14" topLeftCell="D15" activePane="bottomRight" state="frozen"/>
      <selection/>
      <selection pane="topRight"/>
      <selection pane="bottomLeft"/>
      <selection pane="bottomRight" activeCell="B11" sqref="B11"/>
    </sheetView>
  </sheetViews>
  <sheetFormatPr defaultColWidth="8.91666666666667" defaultRowHeight="12"/>
  <cols>
    <col min="1" max="1" width="8.91666666666667" style="6"/>
    <col min="2" max="2" width="42.3333333333333" style="6" customWidth="1"/>
    <col min="3" max="3" width="1.75" style="6" customWidth="1"/>
    <col min="4" max="4" width="20.3333333333333" style="1" customWidth="1"/>
    <col min="5" max="5" width="7.33333333333333" style="6" customWidth="1"/>
    <col min="6" max="6" width="20.3333333333333" style="6" customWidth="1"/>
    <col min="7" max="7" width="1.75" style="6" customWidth="1"/>
    <col min="8" max="8" width="18.6666666666667" style="6" customWidth="1"/>
    <col min="9" max="9" width="1.58333333333333" style="6" customWidth="1"/>
    <col min="10" max="10" width="17.3333333333333" style="6" customWidth="1"/>
    <col min="11" max="11" width="1.08333333333333" style="6" customWidth="1"/>
    <col min="12" max="12" width="18.0833333333333" style="6" customWidth="1"/>
    <col min="13" max="13" width="1.58333333333333" style="6" customWidth="1"/>
    <col min="14" max="14" width="17" style="1" customWidth="1"/>
    <col min="15" max="15" width="1.58333333333333" style="6" customWidth="1"/>
    <col min="16" max="16" width="13.3333333333333" style="6" customWidth="1"/>
    <col min="17" max="17" width="2.25" style="6" customWidth="1"/>
    <col min="18" max="18" width="12.3333333333333" style="6" customWidth="1"/>
    <col min="19" max="19" width="1.58333333333333" style="6" customWidth="1"/>
    <col min="20" max="20" width="16.5833333333333" style="6" customWidth="1"/>
    <col min="21" max="21" width="1.58333333333333" style="6" customWidth="1"/>
    <col min="22" max="22" width="17" style="6" customWidth="1"/>
    <col min="23" max="23" width="1.58333333333333" style="6" customWidth="1"/>
    <col min="24" max="24" width="17" style="6" customWidth="1"/>
    <col min="25" max="25" width="1.58333333333333" style="6" customWidth="1"/>
    <col min="26" max="26" width="16.4166666666667" style="6" customWidth="1"/>
    <col min="27" max="27" width="1.91666666666667" style="6" customWidth="1"/>
    <col min="28" max="28" width="16.9166666666667" style="6" customWidth="1"/>
    <col min="29" max="29" width="1.75" style="6" customWidth="1"/>
    <col min="30" max="30" width="1.91666666666667" style="6" customWidth="1"/>
    <col min="31" max="31" width="9.08333333333333" style="6" customWidth="1"/>
    <col min="32" max="16384" width="8.91666666666667" style="6"/>
  </cols>
  <sheetData>
    <row r="1" spans="1:1">
      <c r="A1" s="2" t="s">
        <v>4</v>
      </c>
    </row>
    <row r="2" spans="1:1">
      <c r="A2" s="2" t="s">
        <v>5</v>
      </c>
    </row>
    <row r="4" spans="2:2">
      <c r="B4" s="7" t="s">
        <v>6</v>
      </c>
    </row>
    <row r="5" ht="14.4" customHeight="1" spans="4:19">
      <c r="D5" s="8" t="s">
        <v>7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44"/>
      <c r="R5" s="44"/>
      <c r="S5" s="8"/>
    </row>
    <row r="6" spans="4:17">
      <c r="D6" s="9" t="s">
        <v>8</v>
      </c>
      <c r="F6" s="10" t="s">
        <v>9</v>
      </c>
      <c r="H6" s="10" t="s">
        <v>10</v>
      </c>
      <c r="J6" s="10" t="s">
        <v>11</v>
      </c>
      <c r="L6" s="10" t="s">
        <v>12</v>
      </c>
      <c r="N6" s="9" t="s">
        <v>13</v>
      </c>
      <c r="O6" s="8"/>
      <c r="P6" s="10" t="s">
        <v>14</v>
      </c>
      <c r="Q6" s="45"/>
    </row>
    <row r="7" s="1" customFormat="1" spans="2:24">
      <c r="B7" s="11" t="s">
        <v>15</v>
      </c>
      <c r="D7" s="12">
        <v>64371</v>
      </c>
      <c r="F7" s="12">
        <v>68837</v>
      </c>
      <c r="H7" s="12">
        <v>43970</v>
      </c>
      <c r="J7" s="12">
        <v>54516.6666666666</v>
      </c>
      <c r="K7" s="31"/>
      <c r="L7" s="12">
        <v>48974.3333333333</v>
      </c>
      <c r="N7" s="32">
        <v>40721</v>
      </c>
      <c r="O7" s="32"/>
      <c r="P7" s="32">
        <v>33057</v>
      </c>
      <c r="Q7" s="32"/>
      <c r="R7" s="31"/>
      <c r="S7" s="31"/>
      <c r="T7" s="31"/>
      <c r="U7" s="31"/>
      <c r="V7" s="31"/>
      <c r="X7" s="31"/>
    </row>
    <row r="8" spans="2:24">
      <c r="B8" s="6" t="s">
        <v>16</v>
      </c>
      <c r="D8" s="12">
        <v>53117.68</v>
      </c>
      <c r="F8" s="13">
        <v>44956</v>
      </c>
      <c r="H8" s="13">
        <v>35897</v>
      </c>
      <c r="J8" s="13">
        <v>36478.3516666667</v>
      </c>
      <c r="K8" s="33"/>
      <c r="L8" s="13">
        <v>33647.101</v>
      </c>
      <c r="N8" s="32">
        <v>24273.5926266667</v>
      </c>
      <c r="O8" s="14"/>
      <c r="P8" s="14">
        <v>16851.6896666667</v>
      </c>
      <c r="Q8" s="14"/>
      <c r="R8" s="33"/>
      <c r="S8" s="33"/>
      <c r="T8" s="33"/>
      <c r="U8" s="33"/>
      <c r="V8" s="33"/>
      <c r="X8" s="33"/>
    </row>
    <row r="9" spans="8:31">
      <c r="H9" s="14"/>
      <c r="I9" s="14"/>
      <c r="J9" s="34"/>
      <c r="K9" s="14"/>
      <c r="L9" s="14"/>
      <c r="M9" s="3"/>
      <c r="N9" s="11"/>
      <c r="O9" s="3"/>
      <c r="P9" s="14"/>
      <c r="Q9" s="14"/>
      <c r="R9" s="3"/>
      <c r="S9" s="3"/>
      <c r="T9" s="3"/>
      <c r="U9" s="3"/>
      <c r="V9" s="3"/>
      <c r="W9" s="3"/>
      <c r="X9" s="3"/>
      <c r="Y9" s="3"/>
      <c r="Z9" s="14"/>
      <c r="AA9" s="14"/>
      <c r="AB9" s="14"/>
      <c r="AC9" s="33"/>
      <c r="AD9" s="33"/>
      <c r="AE9" s="33"/>
    </row>
    <row r="10" spans="2:31">
      <c r="B10" s="3"/>
      <c r="H10" s="14"/>
      <c r="I10" s="14"/>
      <c r="J10" s="14"/>
      <c r="K10" s="14"/>
      <c r="L10" s="14"/>
      <c r="M10" s="3"/>
      <c r="N10" s="11"/>
      <c r="O10" s="3"/>
      <c r="P10" s="14"/>
      <c r="Q10" s="14"/>
      <c r="R10" s="3"/>
      <c r="S10" s="3"/>
      <c r="T10" s="3"/>
      <c r="U10" s="3"/>
      <c r="V10" s="3"/>
      <c r="W10" s="3"/>
      <c r="X10" s="3"/>
      <c r="Y10" s="3"/>
      <c r="Z10" s="14"/>
      <c r="AA10" s="14"/>
      <c r="AB10" s="14"/>
      <c r="AC10" s="33"/>
      <c r="AD10" s="33"/>
      <c r="AE10" s="33"/>
    </row>
    <row r="11" ht="14.4" customHeight="1" spans="4:26">
      <c r="D11" s="15" t="s">
        <v>17</v>
      </c>
      <c r="F11" s="16">
        <v>2020</v>
      </c>
      <c r="H11" s="16">
        <v>2019</v>
      </c>
      <c r="I11" s="35"/>
      <c r="J11" s="16">
        <v>2018</v>
      </c>
      <c r="K11" s="35"/>
      <c r="L11" s="16">
        <v>2017</v>
      </c>
      <c r="N11" s="8" t="s">
        <v>7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="2" customFormat="1" customHeight="1" spans="4:29">
      <c r="D12" s="17" t="s">
        <v>8</v>
      </c>
      <c r="F12" s="16"/>
      <c r="G12" s="8"/>
      <c r="H12" s="16"/>
      <c r="I12" s="16"/>
      <c r="J12" s="16"/>
      <c r="K12" s="36"/>
      <c r="L12" s="16"/>
      <c r="N12" s="37" t="s">
        <v>8</v>
      </c>
      <c r="P12" s="38" t="s">
        <v>9</v>
      </c>
      <c r="R12" s="38" t="s">
        <v>10</v>
      </c>
      <c r="T12" s="38" t="s">
        <v>11</v>
      </c>
      <c r="V12" s="38" t="s">
        <v>12</v>
      </c>
      <c r="X12" s="38" t="s">
        <v>13</v>
      </c>
      <c r="Y12" s="8"/>
      <c r="Z12" s="38" t="s">
        <v>14</v>
      </c>
      <c r="AA12" s="8"/>
      <c r="AB12" s="8"/>
      <c r="AC12" s="8"/>
    </row>
    <row r="13" s="2" customFormat="1" spans="4:29">
      <c r="D13" s="18" t="s">
        <v>18</v>
      </c>
      <c r="F13" s="19" t="s">
        <v>18</v>
      </c>
      <c r="G13" s="8"/>
      <c r="H13" s="19" t="s">
        <v>18</v>
      </c>
      <c r="I13" s="8"/>
      <c r="J13" s="19" t="s">
        <v>18</v>
      </c>
      <c r="L13" s="19" t="s">
        <v>18</v>
      </c>
      <c r="N13" s="18" t="s">
        <v>18</v>
      </c>
      <c r="P13" s="19" t="s">
        <v>18</v>
      </c>
      <c r="R13" s="19" t="s">
        <v>18</v>
      </c>
      <c r="T13" s="19" t="s">
        <v>18</v>
      </c>
      <c r="V13" s="19" t="s">
        <v>18</v>
      </c>
      <c r="X13" s="19" t="s">
        <v>18</v>
      </c>
      <c r="Y13" s="8"/>
      <c r="Z13" s="19" t="s">
        <v>18</v>
      </c>
      <c r="AA13" s="8"/>
      <c r="AB13" s="8"/>
      <c r="AC13" s="8"/>
    </row>
    <row r="14" s="2" customFormat="1" spans="4:29">
      <c r="D14" s="20" t="s">
        <v>19</v>
      </c>
      <c r="F14" s="21" t="s">
        <v>20</v>
      </c>
      <c r="G14" s="22"/>
      <c r="H14" s="21" t="s">
        <v>20</v>
      </c>
      <c r="I14" s="22"/>
      <c r="J14" s="21" t="s">
        <v>20</v>
      </c>
      <c r="K14" s="39"/>
      <c r="L14" s="21" t="s">
        <v>20</v>
      </c>
      <c r="M14" s="39"/>
      <c r="N14" s="20" t="s">
        <v>19</v>
      </c>
      <c r="O14" s="39"/>
      <c r="P14" s="21" t="s">
        <v>19</v>
      </c>
      <c r="Q14" s="39"/>
      <c r="R14" s="21" t="s">
        <v>19</v>
      </c>
      <c r="S14" s="39"/>
      <c r="T14" s="21" t="s">
        <v>20</v>
      </c>
      <c r="U14" s="39"/>
      <c r="V14" s="21" t="s">
        <v>20</v>
      </c>
      <c r="W14" s="39"/>
      <c r="X14" s="21" t="s">
        <v>20</v>
      </c>
      <c r="Y14" s="22"/>
      <c r="Z14" s="21" t="s">
        <v>20</v>
      </c>
      <c r="AA14" s="8"/>
      <c r="AB14" s="8"/>
      <c r="AC14" s="8"/>
    </row>
    <row r="15" spans="6:29">
      <c r="F15" s="14"/>
      <c r="G15" s="14"/>
      <c r="H15" s="14"/>
      <c r="I15" s="14"/>
      <c r="J15" s="14"/>
      <c r="K15" s="3"/>
      <c r="L15" s="14"/>
      <c r="M15" s="3"/>
      <c r="N15" s="11"/>
      <c r="O15" s="3"/>
      <c r="P15" s="3"/>
      <c r="Q15" s="3"/>
      <c r="R15" s="3"/>
      <c r="S15" s="3"/>
      <c r="T15" s="3"/>
      <c r="U15" s="3"/>
      <c r="V15" s="3"/>
      <c r="W15" s="3"/>
      <c r="X15" s="14"/>
      <c r="Y15" s="14"/>
      <c r="Z15" s="14"/>
      <c r="AA15" s="33"/>
      <c r="AB15" s="33"/>
      <c r="AC15" s="33"/>
    </row>
    <row r="16" spans="2:8">
      <c r="B16" s="7" t="s">
        <v>21</v>
      </c>
      <c r="H16" s="14"/>
    </row>
    <row r="17" s="3" customFormat="1" spans="2:32">
      <c r="B17" s="3" t="s">
        <v>22</v>
      </c>
      <c r="D17" s="11">
        <f>R17+P17+N17</f>
        <v>2804657</v>
      </c>
      <c r="F17" s="3">
        <f>SUM(T17,V17,X17,Z17)</f>
        <v>2536818</v>
      </c>
      <c r="H17" s="3">
        <v>2027351</v>
      </c>
      <c r="J17" s="3">
        <v>1444616</v>
      </c>
      <c r="L17" s="3">
        <v>654802</v>
      </c>
      <c r="N17" s="11">
        <v>1047032</v>
      </c>
      <c r="P17" s="3">
        <v>942189</v>
      </c>
      <c r="R17" s="3">
        <v>815436</v>
      </c>
      <c r="T17" s="3">
        <v>847522</v>
      </c>
      <c r="V17" s="3">
        <v>758673</v>
      </c>
      <c r="X17" s="3">
        <v>541326</v>
      </c>
      <c r="Z17" s="3">
        <v>389297</v>
      </c>
      <c r="AF17" s="47"/>
    </row>
    <row r="18" s="4" customFormat="1" spans="2:31">
      <c r="B18" s="4" t="s">
        <v>23</v>
      </c>
      <c r="D18" s="23">
        <v>0.66</v>
      </c>
      <c r="F18" s="24">
        <f>F17/H17-1</f>
        <v>0.251296889389159</v>
      </c>
      <c r="H18" s="4">
        <f>H17/J17-1</f>
        <v>0.403384013467939</v>
      </c>
      <c r="J18" s="4">
        <f>J17/L17-1</f>
        <v>1.20618751928064</v>
      </c>
      <c r="N18" s="23">
        <v>0.38</v>
      </c>
      <c r="P18" s="4">
        <f>P17/X17-1</f>
        <v>0.740520499661941</v>
      </c>
      <c r="R18" s="4">
        <f>R17/Z17-1</f>
        <v>1.0946372563878</v>
      </c>
      <c r="T18" s="4">
        <v>0.3</v>
      </c>
      <c r="V18" s="4">
        <v>0.2</v>
      </c>
      <c r="X18" s="4">
        <v>0.35</v>
      </c>
      <c r="Z18" s="4">
        <v>0.13</v>
      </c>
      <c r="AB18" s="3"/>
      <c r="AE18" s="3"/>
    </row>
    <row r="19" s="4" customFormat="1" spans="2:31">
      <c r="B19" s="3" t="s">
        <v>24</v>
      </c>
      <c r="D19" s="11">
        <f>R19+P19+N19</f>
        <v>77312</v>
      </c>
      <c r="E19" s="3"/>
      <c r="F19" s="3">
        <v>31587</v>
      </c>
      <c r="G19" s="3"/>
      <c r="H19" s="3">
        <v>28176</v>
      </c>
      <c r="I19" s="3"/>
      <c r="J19" s="3">
        <v>29859</v>
      </c>
      <c r="K19" s="3"/>
      <c r="L19" s="3">
        <v>0</v>
      </c>
      <c r="M19" s="3"/>
      <c r="N19" s="11">
        <v>34587</v>
      </c>
      <c r="O19" s="3"/>
      <c r="P19" s="3">
        <v>25653</v>
      </c>
      <c r="Q19" s="3"/>
      <c r="R19" s="3">
        <v>17072</v>
      </c>
      <c r="S19" s="3"/>
      <c r="T19" s="3">
        <v>15198</v>
      </c>
      <c r="U19" s="3"/>
      <c r="V19" s="3">
        <v>7445</v>
      </c>
      <c r="W19" s="3"/>
      <c r="X19" s="3">
        <v>5872</v>
      </c>
      <c r="Y19" s="3"/>
      <c r="Z19" s="3">
        <v>3072</v>
      </c>
      <c r="AB19" s="3"/>
      <c r="AE19" s="3"/>
    </row>
    <row r="20" s="4" customFormat="1" spans="2:31">
      <c r="B20" s="4" t="s">
        <v>23</v>
      </c>
      <c r="D20" s="23">
        <v>3.717</v>
      </c>
      <c r="F20" s="24">
        <f>F19/H19-1</f>
        <v>0.121060477001704</v>
      </c>
      <c r="H20" s="4">
        <f>H19/J19-1</f>
        <v>-0.0563649151009746</v>
      </c>
      <c r="J20" s="26">
        <v>0</v>
      </c>
      <c r="L20" s="26">
        <v>0</v>
      </c>
      <c r="N20" s="23">
        <v>3.645</v>
      </c>
      <c r="P20" s="4">
        <f>P19/X19-1</f>
        <v>3.36869891008174</v>
      </c>
      <c r="R20" s="4">
        <f>R19/Z19-1</f>
        <v>4.55729166666667</v>
      </c>
      <c r="T20" s="4">
        <v>0.95</v>
      </c>
      <c r="V20" s="4">
        <v>0.14</v>
      </c>
      <c r="X20" s="29">
        <v>-0.3</v>
      </c>
      <c r="Z20" s="29">
        <v>-0.44</v>
      </c>
      <c r="AB20" s="3"/>
      <c r="AE20" s="3"/>
    </row>
    <row r="21" s="4" customFormat="1" spans="2:31">
      <c r="B21" s="3" t="s">
        <v>25</v>
      </c>
      <c r="D21" s="25">
        <f>R21+P21+N21</f>
        <v>56639</v>
      </c>
      <c r="F21" s="13">
        <f>SUM(T21,V21,X21,Z21)</f>
        <v>12405</v>
      </c>
      <c r="G21" s="26"/>
      <c r="H21" s="13">
        <v>262</v>
      </c>
      <c r="I21" s="26"/>
      <c r="J21" s="26">
        <v>0</v>
      </c>
      <c r="K21" s="26"/>
      <c r="L21" s="26">
        <v>0</v>
      </c>
      <c r="M21" s="29"/>
      <c r="N21" s="11">
        <v>21854</v>
      </c>
      <c r="O21" s="29"/>
      <c r="P21" s="3">
        <v>21767</v>
      </c>
      <c r="Q21" s="29"/>
      <c r="R21" s="13">
        <v>13018</v>
      </c>
      <c r="S21" s="29"/>
      <c r="T21" s="3">
        <v>8351</v>
      </c>
      <c r="U21" s="3"/>
      <c r="V21" s="3">
        <v>3426</v>
      </c>
      <c r="W21" s="3"/>
      <c r="X21" s="3">
        <v>379</v>
      </c>
      <c r="Y21" s="3"/>
      <c r="Z21" s="3">
        <v>249</v>
      </c>
      <c r="AB21" s="3"/>
      <c r="AC21" s="48"/>
      <c r="AE21" s="3"/>
    </row>
    <row r="22" s="4" customFormat="1" spans="2:31">
      <c r="B22" s="4" t="s">
        <v>23</v>
      </c>
      <c r="D22" s="23">
        <v>12.9711396151949</v>
      </c>
      <c r="F22" s="26">
        <v>0</v>
      </c>
      <c r="G22" s="26"/>
      <c r="H22" s="26">
        <v>0</v>
      </c>
      <c r="I22" s="26"/>
      <c r="J22" s="26">
        <v>0</v>
      </c>
      <c r="K22" s="26"/>
      <c r="L22" s="26">
        <v>0</v>
      </c>
      <c r="M22" s="29"/>
      <c r="N22" s="23">
        <v>5.38</v>
      </c>
      <c r="O22" s="29"/>
      <c r="P22" s="29">
        <f>P21/X21-1</f>
        <v>56.4327176781003</v>
      </c>
      <c r="Q22" s="29"/>
      <c r="R22" s="4">
        <f>R21/Z21-1</f>
        <v>51.281124497992</v>
      </c>
      <c r="S22" s="29"/>
      <c r="T22" s="29">
        <v>39.74</v>
      </c>
      <c r="V22" s="46">
        <v>0</v>
      </c>
      <c r="X22" s="4">
        <v>5.61</v>
      </c>
      <c r="Z22" s="4">
        <v>0</v>
      </c>
      <c r="AB22" s="3"/>
      <c r="AE22" s="3"/>
    </row>
    <row r="23" s="3" customFormat="1" spans="2:26">
      <c r="B23" s="3" t="s">
        <v>26</v>
      </c>
      <c r="D23" s="11">
        <f>R23+P23+N23</f>
        <v>5203</v>
      </c>
      <c r="F23" s="3">
        <f>SUM(T23,V23,X23,Z23)</f>
        <v>0</v>
      </c>
      <c r="J23" s="3">
        <v>0</v>
      </c>
      <c r="L23" s="3">
        <v>0</v>
      </c>
      <c r="N23" s="11">
        <v>2012</v>
      </c>
      <c r="P23" s="3">
        <v>2221</v>
      </c>
      <c r="R23" s="3">
        <v>970</v>
      </c>
      <c r="T23" s="3">
        <v>0</v>
      </c>
      <c r="V23" s="3">
        <v>0</v>
      </c>
      <c r="X23" s="3">
        <v>0</v>
      </c>
      <c r="Z23" s="3">
        <v>0</v>
      </c>
    </row>
    <row r="24" s="4" customFormat="1" spans="2:28">
      <c r="B24" s="4" t="s">
        <v>23</v>
      </c>
      <c r="D24" s="27">
        <v>0</v>
      </c>
      <c r="E24" s="26"/>
      <c r="F24" s="26">
        <v>0</v>
      </c>
      <c r="H24" s="26">
        <v>0</v>
      </c>
      <c r="J24" s="26">
        <v>0</v>
      </c>
      <c r="N24" s="40">
        <v>0</v>
      </c>
      <c r="P24" s="41">
        <v>0</v>
      </c>
      <c r="R24" s="26">
        <v>0</v>
      </c>
      <c r="S24" s="26"/>
      <c r="T24" s="26">
        <v>0</v>
      </c>
      <c r="U24" s="26"/>
      <c r="V24" s="26">
        <v>0</v>
      </c>
      <c r="W24" s="26"/>
      <c r="X24" s="26">
        <v>0</v>
      </c>
      <c r="Y24" s="26"/>
      <c r="Z24" s="26">
        <v>0</v>
      </c>
      <c r="AB24" s="3"/>
    </row>
    <row r="25" s="5" customFormat="1" spans="2:32">
      <c r="B25" s="5" t="s">
        <v>27</v>
      </c>
      <c r="D25" s="28">
        <f>SUM(D17,D19,D21,D23)</f>
        <v>2943811</v>
      </c>
      <c r="E25" s="5">
        <f t="shared" ref="E25:Z25" si="0">SUM(E17,E19,E21,E23)</f>
        <v>0</v>
      </c>
      <c r="F25" s="5">
        <f t="shared" si="0"/>
        <v>2580810</v>
      </c>
      <c r="G25" s="5">
        <f t="shared" si="0"/>
        <v>0</v>
      </c>
      <c r="H25" s="5">
        <f t="shared" si="0"/>
        <v>2055789</v>
      </c>
      <c r="I25" s="5">
        <f t="shared" si="0"/>
        <v>0</v>
      </c>
      <c r="J25" s="5">
        <f t="shared" si="0"/>
        <v>1474475</v>
      </c>
      <c r="K25" s="5">
        <f t="shared" si="0"/>
        <v>0</v>
      </c>
      <c r="L25" s="5">
        <f t="shared" si="0"/>
        <v>654802</v>
      </c>
      <c r="M25" s="5">
        <f t="shared" si="0"/>
        <v>0</v>
      </c>
      <c r="N25" s="28">
        <f t="shared" si="0"/>
        <v>1105485</v>
      </c>
      <c r="P25" s="5">
        <f t="shared" si="0"/>
        <v>991830</v>
      </c>
      <c r="R25" s="5">
        <f t="shared" si="0"/>
        <v>846496</v>
      </c>
      <c r="S25" s="5">
        <f t="shared" si="0"/>
        <v>0</v>
      </c>
      <c r="T25" s="5">
        <f t="shared" si="0"/>
        <v>871071</v>
      </c>
      <c r="U25" s="5">
        <f t="shared" si="0"/>
        <v>0</v>
      </c>
      <c r="V25" s="5">
        <f t="shared" si="0"/>
        <v>769544</v>
      </c>
      <c r="W25" s="5">
        <f t="shared" si="0"/>
        <v>0</v>
      </c>
      <c r="X25" s="5">
        <f t="shared" si="0"/>
        <v>547577</v>
      </c>
      <c r="Y25" s="5">
        <f t="shared" si="0"/>
        <v>0</v>
      </c>
      <c r="Z25" s="5">
        <f t="shared" si="0"/>
        <v>392618</v>
      </c>
      <c r="AF25" s="49"/>
    </row>
    <row r="26" s="4" customFormat="1" spans="2:26">
      <c r="B26" s="4" t="s">
        <v>23</v>
      </c>
      <c r="D26" s="23">
        <v>0.722</v>
      </c>
      <c r="F26" s="4">
        <f>F25/H25-1</f>
        <v>0.255386617984628</v>
      </c>
      <c r="H26" s="4">
        <f>H25/J25-1</f>
        <v>0.394251513250479</v>
      </c>
      <c r="J26" s="4">
        <f>J25/L25-1</f>
        <v>1.2517875632634</v>
      </c>
      <c r="N26" s="23">
        <v>0.437</v>
      </c>
      <c r="P26" s="4">
        <f>P25/X25-1</f>
        <v>0.811306902956114</v>
      </c>
      <c r="R26" s="4">
        <f>R25/Z25-1</f>
        <v>1.15602952488169</v>
      </c>
      <c r="T26" s="4">
        <v>0.32</v>
      </c>
      <c r="V26" s="4">
        <v>0.21</v>
      </c>
      <c r="X26" s="4">
        <v>0.34</v>
      </c>
      <c r="Z26" s="4">
        <v>0.13</v>
      </c>
    </row>
    <row r="27" s="3" customFormat="1" spans="4:14">
      <c r="D27" s="11"/>
      <c r="H27" s="3">
        <v>0</v>
      </c>
      <c r="J27" s="3">
        <v>0</v>
      </c>
      <c r="N27" s="11"/>
    </row>
    <row r="28" s="3" customFormat="1" spans="2:14">
      <c r="B28" s="7" t="s">
        <v>28</v>
      </c>
      <c r="D28" s="11"/>
      <c r="H28" s="3">
        <v>0</v>
      </c>
      <c r="J28" s="3">
        <v>0</v>
      </c>
      <c r="N28" s="11"/>
    </row>
    <row r="29" s="3" customFormat="1" spans="2:26">
      <c r="B29" s="3" t="s">
        <v>22</v>
      </c>
      <c r="D29" s="11"/>
      <c r="F29" s="3">
        <f>SUM(T29,V29,X29,Z29)</f>
        <v>2345992</v>
      </c>
      <c r="H29" s="3">
        <v>1866276</v>
      </c>
      <c r="J29" s="3">
        <v>1325907</v>
      </c>
      <c r="L29" s="3">
        <v>626193</v>
      </c>
      <c r="N29" s="11"/>
      <c r="T29" s="3">
        <v>812250</v>
      </c>
      <c r="V29" s="3">
        <v>677075</v>
      </c>
      <c r="X29" s="3">
        <v>480261</v>
      </c>
      <c r="Z29" s="3">
        <v>376406</v>
      </c>
    </row>
    <row r="30" s="4" customFormat="1" spans="2:26">
      <c r="B30" s="4" t="s">
        <v>23</v>
      </c>
      <c r="D30" s="23"/>
      <c r="F30" s="4">
        <f>F29/H29-1</f>
        <v>0.257044510029599</v>
      </c>
      <c r="H30" s="4">
        <f>H29/J29-1</f>
        <v>0.40754668313841</v>
      </c>
      <c r="J30" s="4">
        <f>J29/L29-1</f>
        <v>1.11740948876784</v>
      </c>
      <c r="N30" s="23"/>
      <c r="T30" s="4">
        <v>0.33</v>
      </c>
      <c r="V30" s="4">
        <v>0.16</v>
      </c>
      <c r="X30" s="4">
        <v>0.36</v>
      </c>
      <c r="Z30" s="4">
        <v>0.18</v>
      </c>
    </row>
    <row r="31" s="3" customFormat="1" spans="2:27">
      <c r="B31" s="3" t="s">
        <v>29</v>
      </c>
      <c r="D31" s="11"/>
      <c r="F31" s="3">
        <f>SUM(T31,V31,X31,Z31)</f>
        <v>17839</v>
      </c>
      <c r="H31" s="3">
        <v>17851</v>
      </c>
      <c r="J31" s="3">
        <v>27894</v>
      </c>
      <c r="L31" s="3">
        <v>0</v>
      </c>
      <c r="N31" s="11"/>
      <c r="T31" s="3">
        <v>8866</v>
      </c>
      <c r="V31" s="3">
        <v>3442</v>
      </c>
      <c r="X31" s="3">
        <v>3615</v>
      </c>
      <c r="Z31" s="3">
        <v>1916</v>
      </c>
      <c r="AA31" s="3">
        <v>0</v>
      </c>
    </row>
    <row r="32" s="4" customFormat="1" spans="2:26">
      <c r="B32" s="4" t="s">
        <v>23</v>
      </c>
      <c r="D32" s="23"/>
      <c r="F32" s="29">
        <f>F31/H31-1</f>
        <v>-0.000672231247549115</v>
      </c>
      <c r="G32" s="29"/>
      <c r="H32" s="29">
        <f>H31/J31-1</f>
        <v>-0.360041586004159</v>
      </c>
      <c r="I32" s="29"/>
      <c r="J32" s="29">
        <v>0</v>
      </c>
      <c r="K32" s="29"/>
      <c r="L32" s="29"/>
      <c r="M32" s="29"/>
      <c r="N32" s="42"/>
      <c r="O32" s="29"/>
      <c r="P32" s="29"/>
      <c r="Q32" s="29"/>
      <c r="R32" s="29"/>
      <c r="S32" s="29"/>
      <c r="T32" s="29">
        <v>1.27</v>
      </c>
      <c r="U32" s="29"/>
      <c r="V32" s="29">
        <v>-0.08</v>
      </c>
      <c r="W32" s="29"/>
      <c r="X32" s="29">
        <v>-0.39</v>
      </c>
      <c r="Y32" s="29"/>
      <c r="Z32" s="29">
        <v>-0.55</v>
      </c>
    </row>
    <row r="33" s="3" customFormat="1" spans="2:26">
      <c r="B33" s="3" t="s">
        <v>30</v>
      </c>
      <c r="D33" s="11"/>
      <c r="F33" s="3">
        <f>SUM(T33,V33,X33,Z33)</f>
        <v>14672</v>
      </c>
      <c r="H33" s="3">
        <v>9045</v>
      </c>
      <c r="J33" s="3">
        <v>4036</v>
      </c>
      <c r="L33" s="3">
        <v>0</v>
      </c>
      <c r="N33" s="11"/>
      <c r="T33" s="3">
        <v>4423</v>
      </c>
      <c r="V33" s="3">
        <v>4661</v>
      </c>
      <c r="X33" s="3">
        <v>2889</v>
      </c>
      <c r="Z33" s="3">
        <v>2699</v>
      </c>
    </row>
    <row r="34" s="4" customFormat="1" spans="2:26">
      <c r="B34" s="4" t="s">
        <v>23</v>
      </c>
      <c r="D34" s="23"/>
      <c r="F34" s="4">
        <f>F33/H33-1</f>
        <v>0.622111663902709</v>
      </c>
      <c r="H34" s="4">
        <f>H33/J33-1</f>
        <v>1.24108027750248</v>
      </c>
      <c r="J34" s="26">
        <v>0</v>
      </c>
      <c r="N34" s="23"/>
      <c r="T34" s="4">
        <v>0.87</v>
      </c>
      <c r="V34" s="4">
        <v>0.14</v>
      </c>
      <c r="X34" s="4">
        <v>1.22</v>
      </c>
      <c r="Z34" s="4">
        <v>1.08</v>
      </c>
    </row>
    <row r="35" s="3" customFormat="1" spans="2:26">
      <c r="B35" s="3" t="s">
        <v>26</v>
      </c>
      <c r="D35" s="11"/>
      <c r="F35" s="3">
        <f>SUM(T35,V35,X35,Z35)</f>
        <v>9796</v>
      </c>
      <c r="H35" s="3">
        <v>341</v>
      </c>
      <c r="J35" s="43">
        <v>0</v>
      </c>
      <c r="L35" s="3">
        <v>0</v>
      </c>
      <c r="N35" s="11"/>
      <c r="T35" s="3">
        <v>5422</v>
      </c>
      <c r="V35" s="3">
        <v>3460</v>
      </c>
      <c r="X35" s="3">
        <v>459</v>
      </c>
      <c r="Z35" s="3">
        <v>455</v>
      </c>
    </row>
    <row r="36" s="4" customFormat="1" spans="2:26">
      <c r="B36" s="4" t="s">
        <v>23</v>
      </c>
      <c r="D36" s="23"/>
      <c r="F36" s="4">
        <f>F35/H35-1</f>
        <v>27.7272727272727</v>
      </c>
      <c r="H36" s="26">
        <v>0</v>
      </c>
      <c r="J36" s="26">
        <v>0</v>
      </c>
      <c r="N36" s="23"/>
      <c r="T36" s="4">
        <v>18.16</v>
      </c>
      <c r="V36" s="4">
        <v>2588.3</v>
      </c>
      <c r="X36" s="4">
        <v>7.19</v>
      </c>
      <c r="Z36" s="4">
        <v>0</v>
      </c>
    </row>
    <row r="37" s="5" customFormat="1" spans="2:26">
      <c r="B37" s="5" t="s">
        <v>31</v>
      </c>
      <c r="D37" s="28">
        <f>P37+R37+N37</f>
        <v>2843907</v>
      </c>
      <c r="F37" s="5">
        <f>SUM(F29,F31,F33,F35)</f>
        <v>2388299</v>
      </c>
      <c r="H37" s="5">
        <f t="shared" ref="H37:L37" si="1">SUM(H29,H31,H33,H35)</f>
        <v>1893513</v>
      </c>
      <c r="J37" s="5">
        <f t="shared" si="1"/>
        <v>1357837</v>
      </c>
      <c r="L37" s="5">
        <f t="shared" si="1"/>
        <v>626193</v>
      </c>
      <c r="N37" s="28">
        <v>1055133</v>
      </c>
      <c r="P37" s="5">
        <v>920017</v>
      </c>
      <c r="R37" s="5">
        <v>868757</v>
      </c>
      <c r="T37" s="5">
        <f>ROUND(SUM(T29,T31,T33,T35),0)</f>
        <v>830961</v>
      </c>
      <c r="V37" s="5">
        <f>ROUND(SUM(V29,V31,V33,V35),0)</f>
        <v>688638</v>
      </c>
      <c r="X37" s="5">
        <f>ROUND(SUM(X29,X31,X33,X35),0)</f>
        <v>487224</v>
      </c>
      <c r="Z37" s="5">
        <f>ROUND(SUM(Z29,Z31,Z33,Z35),0)</f>
        <v>381476</v>
      </c>
    </row>
    <row r="38" s="4" customFormat="1" spans="2:26">
      <c r="B38" s="4" t="s">
        <v>23</v>
      </c>
      <c r="D38" s="23">
        <v>0.826</v>
      </c>
      <c r="F38" s="4">
        <f>F37/H37-1</f>
        <v>0.261305837350998</v>
      </c>
      <c r="H38" s="4">
        <f>H37/J37-1</f>
        <v>0.394506851706059</v>
      </c>
      <c r="J38" s="4">
        <f>J37/L37-1</f>
        <v>1.16840015777883</v>
      </c>
      <c r="N38" s="23">
        <v>0.532</v>
      </c>
      <c r="P38" s="4">
        <f>P37/X37-1</f>
        <v>0.888283417894028</v>
      </c>
      <c r="R38" s="4">
        <f>R37/Z37-1</f>
        <v>1.27735689794378</v>
      </c>
      <c r="T38" s="4">
        <v>0.35</v>
      </c>
      <c r="V38" s="4">
        <v>0.17</v>
      </c>
      <c r="X38" s="4">
        <v>0.35</v>
      </c>
      <c r="Z38" s="4">
        <v>0.17</v>
      </c>
    </row>
    <row r="39" s="4" customFormat="1" spans="4:14">
      <c r="D39" s="23"/>
      <c r="N39" s="23"/>
    </row>
    <row r="40" s="5" customFormat="1" spans="4:14">
      <c r="D40" s="28"/>
      <c r="N40" s="28"/>
    </row>
    <row r="41" s="3" customFormat="1" spans="2:14">
      <c r="B41" s="7" t="s">
        <v>32</v>
      </c>
      <c r="D41" s="11"/>
      <c r="N41" s="11"/>
    </row>
    <row r="42" s="3" customFormat="1" spans="4:14">
      <c r="D42" s="11"/>
      <c r="N42" s="11"/>
    </row>
    <row r="43" s="5" customFormat="1" spans="2:26">
      <c r="B43" s="28" t="s">
        <v>33</v>
      </c>
      <c r="D43" s="28">
        <f>R43+P43+N43</f>
        <v>-100491</v>
      </c>
      <c r="F43" s="5">
        <f>SUM(T43,V43,X43,Z43)</f>
        <v>-5604</v>
      </c>
      <c r="H43" s="5">
        <v>-13449</v>
      </c>
      <c r="J43" s="5">
        <v>-44295</v>
      </c>
      <c r="L43" s="5">
        <v>-13969</v>
      </c>
      <c r="N43" s="28">
        <v>19066</v>
      </c>
      <c r="P43" s="5">
        <v>-34452</v>
      </c>
      <c r="R43" s="5">
        <v>-85105</v>
      </c>
      <c r="T43" s="5">
        <v>6996</v>
      </c>
      <c r="V43" s="5">
        <v>-10701</v>
      </c>
      <c r="X43" s="5">
        <v>19680</v>
      </c>
      <c r="Z43" s="5">
        <v>-21579</v>
      </c>
    </row>
    <row r="44" s="3" customFormat="1" spans="2:26">
      <c r="B44" s="3" t="s">
        <v>34</v>
      </c>
      <c r="D44" s="11">
        <f>R44+P44+N44</f>
        <v>59388</v>
      </c>
      <c r="F44" s="3">
        <f>SUM(T44,V44,X44,Z44)</f>
        <v>82667</v>
      </c>
      <c r="H44" s="3">
        <v>64799</v>
      </c>
      <c r="J44" s="3">
        <v>89622</v>
      </c>
      <c r="L44" s="3">
        <v>3299</v>
      </c>
      <c r="N44" s="11">
        <v>9136</v>
      </c>
      <c r="P44" s="3">
        <v>44401</v>
      </c>
      <c r="R44" s="3">
        <v>5851</v>
      </c>
      <c r="T44" s="3">
        <v>8040</v>
      </c>
      <c r="V44" s="3">
        <v>72047</v>
      </c>
      <c r="X44" s="3">
        <v>1290</v>
      </c>
      <c r="Z44" s="3">
        <v>1290</v>
      </c>
    </row>
    <row r="45" s="5" customFormat="1" spans="2:26">
      <c r="B45" s="5" t="s">
        <v>35</v>
      </c>
      <c r="D45" s="28">
        <f>D43+D44</f>
        <v>-41103</v>
      </c>
      <c r="F45" s="5">
        <f>F43+F44</f>
        <v>77063</v>
      </c>
      <c r="G45" s="5">
        <f t="shared" ref="G45:Z45" si="2">G43+G44</f>
        <v>0</v>
      </c>
      <c r="H45" s="5">
        <f t="shared" si="2"/>
        <v>51350</v>
      </c>
      <c r="I45" s="5">
        <f t="shared" si="2"/>
        <v>0</v>
      </c>
      <c r="J45" s="5">
        <f t="shared" si="2"/>
        <v>45327</v>
      </c>
      <c r="K45" s="5">
        <f t="shared" si="2"/>
        <v>0</v>
      </c>
      <c r="L45" s="5">
        <f t="shared" si="2"/>
        <v>-10670</v>
      </c>
      <c r="M45" s="5">
        <f t="shared" si="2"/>
        <v>0</v>
      </c>
      <c r="N45" s="28">
        <f t="shared" si="2"/>
        <v>28202</v>
      </c>
      <c r="O45" s="5">
        <f t="shared" si="2"/>
        <v>0</v>
      </c>
      <c r="P45" s="5">
        <f t="shared" si="2"/>
        <v>9949</v>
      </c>
      <c r="R45" s="5">
        <f t="shared" ref="R45" si="3">R43+R44</f>
        <v>-79254</v>
      </c>
      <c r="T45" s="5">
        <f>T43+T44</f>
        <v>15036</v>
      </c>
      <c r="V45" s="5">
        <f t="shared" si="2"/>
        <v>61346</v>
      </c>
      <c r="X45" s="5">
        <f t="shared" si="2"/>
        <v>20970</v>
      </c>
      <c r="Y45" s="5">
        <f t="shared" si="2"/>
        <v>0</v>
      </c>
      <c r="Z45" s="5">
        <f t="shared" si="2"/>
        <v>-20289</v>
      </c>
    </row>
    <row r="46" s="3" customFormat="1" ht="13.5" spans="2:14">
      <c r="B46" s="30"/>
      <c r="D46" s="28"/>
      <c r="N46" s="11"/>
    </row>
    <row r="47" s="3" customFormat="1" spans="2:26">
      <c r="B47" s="11" t="s">
        <v>36</v>
      </c>
      <c r="D47" s="11">
        <f t="shared" ref="D47:D50" si="4">R47+P47+N47</f>
        <v>3049</v>
      </c>
      <c r="F47" s="3">
        <f t="shared" ref="F47:F50" si="5">SUM(T47,V47,X47,Z47)</f>
        <v>25428</v>
      </c>
      <c r="H47" s="3">
        <v>21580</v>
      </c>
      <c r="J47" s="3">
        <v>3979</v>
      </c>
      <c r="L47" s="3">
        <v>405</v>
      </c>
      <c r="N47" s="11">
        <v>-805</v>
      </c>
      <c r="P47" s="3">
        <v>11201</v>
      </c>
      <c r="R47" s="3">
        <v>-7347</v>
      </c>
      <c r="T47" s="3">
        <v>-4830</v>
      </c>
      <c r="V47" s="3">
        <v>15822</v>
      </c>
      <c r="X47" s="3">
        <v>11518</v>
      </c>
      <c r="Z47" s="3">
        <v>2918</v>
      </c>
    </row>
    <row r="48" s="3" customFormat="1" spans="2:26">
      <c r="B48" s="3" t="s">
        <v>37</v>
      </c>
      <c r="D48" s="11">
        <f t="shared" si="4"/>
        <v>3956</v>
      </c>
      <c r="F48" s="3">
        <f t="shared" si="5"/>
        <v>6257</v>
      </c>
      <c r="H48" s="3">
        <v>3479</v>
      </c>
      <c r="J48" s="3">
        <v>1111</v>
      </c>
      <c r="L48" s="3">
        <v>232</v>
      </c>
      <c r="N48" s="11">
        <v>138</v>
      </c>
      <c r="P48" s="3">
        <v>1992</v>
      </c>
      <c r="R48" s="3">
        <v>1826</v>
      </c>
      <c r="T48" s="3">
        <v>336</v>
      </c>
      <c r="V48" s="3">
        <v>1809</v>
      </c>
      <c r="X48" s="3">
        <v>2640</v>
      </c>
      <c r="Z48" s="3">
        <v>1472</v>
      </c>
    </row>
    <row r="49" s="3" customFormat="1" spans="2:26">
      <c r="B49" s="3" t="s">
        <v>38</v>
      </c>
      <c r="D49" s="11">
        <f t="shared" si="4"/>
        <v>14872</v>
      </c>
      <c r="F49" s="3">
        <f t="shared" si="5"/>
        <v>13749</v>
      </c>
      <c r="H49" s="3">
        <v>10632</v>
      </c>
      <c r="J49" s="3">
        <v>9021</v>
      </c>
      <c r="L49" s="3">
        <v>2237</v>
      </c>
      <c r="N49" s="11">
        <v>5745</v>
      </c>
      <c r="P49" s="3">
        <v>4257</v>
      </c>
      <c r="R49" s="3">
        <v>4870</v>
      </c>
      <c r="T49" s="3">
        <v>3860</v>
      </c>
      <c r="V49" s="3">
        <v>3856</v>
      </c>
      <c r="X49" s="3">
        <v>2977</v>
      </c>
      <c r="Z49" s="3">
        <v>3056</v>
      </c>
    </row>
    <row r="50" s="3" customFormat="1" spans="2:26">
      <c r="B50" s="3" t="s">
        <v>39</v>
      </c>
      <c r="D50" s="11">
        <f t="shared" si="4"/>
        <v>4900</v>
      </c>
      <c r="F50" s="3">
        <f t="shared" si="5"/>
        <v>8068</v>
      </c>
      <c r="H50" s="3">
        <v>6093</v>
      </c>
      <c r="J50" s="3">
        <v>3913</v>
      </c>
      <c r="L50" s="3">
        <v>1364</v>
      </c>
      <c r="N50" s="11">
        <v>1803</v>
      </c>
      <c r="P50" s="3">
        <v>1710</v>
      </c>
      <c r="R50" s="3">
        <v>1387</v>
      </c>
      <c r="T50" s="3">
        <v>1105</v>
      </c>
      <c r="V50" s="3">
        <v>2300</v>
      </c>
      <c r="X50" s="3">
        <v>2223</v>
      </c>
      <c r="Z50" s="3">
        <v>2440</v>
      </c>
    </row>
    <row r="51" s="5" customFormat="1" spans="2:26">
      <c r="B51" s="5" t="s">
        <v>40</v>
      </c>
      <c r="D51" s="28">
        <f>D45+SUM(D47:D50)</f>
        <v>-14326</v>
      </c>
      <c r="F51" s="5">
        <f>F45+SUM(F47:F50)</f>
        <v>130565</v>
      </c>
      <c r="G51" s="5">
        <f t="shared" ref="G51:P51" si="6">G45+SUM(G47:G50)</f>
        <v>0</v>
      </c>
      <c r="H51" s="5">
        <f t="shared" si="6"/>
        <v>93134</v>
      </c>
      <c r="I51" s="5">
        <f t="shared" si="6"/>
        <v>0</v>
      </c>
      <c r="J51" s="5">
        <f t="shared" si="6"/>
        <v>63351</v>
      </c>
      <c r="K51" s="5">
        <f t="shared" si="6"/>
        <v>0</v>
      </c>
      <c r="L51" s="5">
        <f t="shared" si="6"/>
        <v>-6432</v>
      </c>
      <c r="N51" s="28">
        <f t="shared" si="6"/>
        <v>35083</v>
      </c>
      <c r="P51" s="5">
        <f t="shared" si="6"/>
        <v>29109</v>
      </c>
      <c r="R51" s="5">
        <f t="shared" ref="R51:V51" si="7">R45+SUM(R47:R50)</f>
        <v>-78518</v>
      </c>
      <c r="T51" s="5">
        <f t="shared" si="7"/>
        <v>15507</v>
      </c>
      <c r="V51" s="5">
        <f t="shared" si="7"/>
        <v>85133</v>
      </c>
      <c r="X51" s="5">
        <f>X45+SUM(X47:X50)</f>
        <v>40328</v>
      </c>
      <c r="Z51" s="5">
        <f>Z45+SUM(Z47:Z50)</f>
        <v>-10403</v>
      </c>
    </row>
    <row r="52" s="3" customFormat="1" spans="4:14">
      <c r="D52" s="11"/>
      <c r="N52" s="11"/>
    </row>
  </sheetData>
  <mergeCells count="6">
    <mergeCell ref="D5:P5"/>
    <mergeCell ref="N11:Z11"/>
    <mergeCell ref="F11:F12"/>
    <mergeCell ref="H11:H12"/>
    <mergeCell ref="J11:J12"/>
    <mergeCell ref="L11:L1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Header</vt:lpstr>
      <vt:lpstr>Key Financials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YJISREAL</cp:lastModifiedBy>
  <dcterms:created xsi:type="dcterms:W3CDTF">2019-03-18T03:06:00Z</dcterms:created>
  <dcterms:modified xsi:type="dcterms:W3CDTF">2021-11-29T10:13:45Z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EE35E765C4AF410FB9B0C65F47DAD7D7</vt:lpwstr>
  </property>
</Properties>
</file>